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 - Sdružený objekt" sheetId="2" r:id="rId2"/>
    <sheet name="2 - Úpravy zátopy" sheetId="3" r:id="rId3"/>
    <sheet name="3 - Úprava hráze" sheetId="4" r:id="rId4"/>
    <sheet name="SO.02 - Revitalizace" sheetId="5" r:id="rId5"/>
    <sheet name="VON - Vedlejší a ostatní ..." sheetId="6" r:id="rId6"/>
    <sheet name="Seznam figur" sheetId="7" r:id="rId7"/>
    <sheet name="Pokyny pro vyplnění" sheetId="8" r:id="rId8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'1 - Sdružený objekt'!$C$100:$K$333</definedName>
    <definedName name="_xlnm.Print_Area" localSheetId="1">'1 - Sdružený objekt'!$C$4:$J$43,'1 - Sdružený objekt'!$C$49:$J$78,'1 - Sdružený objekt'!$C$84:$K$333</definedName>
    <definedName name="_xlnm.Print_Titles" localSheetId="1">'1 - Sdružený objekt'!$100:$100</definedName>
    <definedName name="_xlnm._FilterDatabase" localSheetId="2" hidden="1">'2 - Úpravy zátopy'!$C$92:$K$165</definedName>
    <definedName name="_xlnm.Print_Area" localSheetId="2">'2 - Úpravy zátopy'!$C$4:$J$43,'2 - Úpravy zátopy'!$C$49:$J$70,'2 - Úpravy zátopy'!$C$76:$K$165</definedName>
    <definedName name="_xlnm.Print_Titles" localSheetId="2">'2 - Úpravy zátopy'!$92:$92</definedName>
    <definedName name="_xlnm._FilterDatabase" localSheetId="3" hidden="1">'3 - Úprava hráze'!$C$94:$K$189</definedName>
    <definedName name="_xlnm.Print_Area" localSheetId="3">'3 - Úprava hráze'!$C$4:$J$43,'3 - Úprava hráze'!$C$49:$J$72,'3 - Úprava hráze'!$C$78:$K$189</definedName>
    <definedName name="_xlnm.Print_Titles" localSheetId="3">'3 - Úprava hráze'!$94:$94</definedName>
    <definedName name="_xlnm._FilterDatabase" localSheetId="4" hidden="1">'SO.02 - Revitalizace'!$C$88:$K$179</definedName>
    <definedName name="_xlnm.Print_Area" localSheetId="4">'SO.02 - Revitalizace'!$C$4:$J$41,'SO.02 - Revitalizace'!$C$47:$J$68,'SO.02 - Revitalizace'!$C$74:$K$179</definedName>
    <definedName name="_xlnm.Print_Titles" localSheetId="4">'SO.02 - Revitalizace'!$88:$88</definedName>
    <definedName name="_xlnm._FilterDatabase" localSheetId="5" hidden="1">'VON - Vedlejší a ostatní ...'!$C$83:$K$127</definedName>
    <definedName name="_xlnm.Print_Area" localSheetId="5">'VON - Vedlejší a ostatní ...'!$C$4:$J$39,'VON - Vedlejší a ostatní ...'!$C$45:$J$65,'VON - Vedlejší a ostatní ...'!$C$71:$K$127</definedName>
    <definedName name="_xlnm.Print_Titles" localSheetId="5">'VON - Vedlejší a ostatní ...'!$83:$83</definedName>
    <definedName name="_xlnm.Print_Area" localSheetId="6">'Seznam figur'!$C$4:$G$167</definedName>
    <definedName name="_xlnm.Print_Titles" localSheetId="6">'Seznam figur'!$9:$9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D7"/>
  <c i="6" r="J37"/>
  <c r="J36"/>
  <c i="1" r="AY61"/>
  <c i="6" r="J35"/>
  <c i="1" r="AX61"/>
  <c i="6" r="BI124"/>
  <c r="BH124"/>
  <c r="BG124"/>
  <c r="BF124"/>
  <c r="T124"/>
  <c r="T123"/>
  <c r="R124"/>
  <c r="R123"/>
  <c r="P124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1"/>
  <c r="J80"/>
  <c r="F78"/>
  <c r="E76"/>
  <c r="J55"/>
  <c r="J54"/>
  <c r="F52"/>
  <c r="E50"/>
  <c r="J18"/>
  <c r="E18"/>
  <c r="F81"/>
  <c r="J17"/>
  <c r="J15"/>
  <c r="E15"/>
  <c r="F80"/>
  <c r="J14"/>
  <c r="J12"/>
  <c r="J78"/>
  <c r="E7"/>
  <c r="E74"/>
  <c i="5" r="J39"/>
  <c r="J38"/>
  <c i="1" r="AY60"/>
  <c i="5" r="J37"/>
  <c i="1" r="AX60"/>
  <c i="5" r="BI177"/>
  <c r="BH177"/>
  <c r="BG177"/>
  <c r="BF177"/>
  <c r="T177"/>
  <c r="T176"/>
  <c r="R177"/>
  <c r="R176"/>
  <c r="P177"/>
  <c r="P176"/>
  <c r="BI170"/>
  <c r="BH170"/>
  <c r="BG170"/>
  <c r="BF170"/>
  <c r="T170"/>
  <c r="R170"/>
  <c r="P170"/>
  <c r="BI163"/>
  <c r="BH163"/>
  <c r="BG163"/>
  <c r="BF163"/>
  <c r="T163"/>
  <c r="R163"/>
  <c r="P163"/>
  <c r="BI157"/>
  <c r="BH157"/>
  <c r="BG157"/>
  <c r="BF157"/>
  <c r="T157"/>
  <c r="R157"/>
  <c r="P157"/>
  <c r="BI153"/>
  <c r="BH153"/>
  <c r="BG153"/>
  <c r="BF153"/>
  <c r="T153"/>
  <c r="R153"/>
  <c r="P153"/>
  <c r="BI146"/>
  <c r="BH146"/>
  <c r="BG146"/>
  <c r="BF146"/>
  <c r="T146"/>
  <c r="R146"/>
  <c r="P146"/>
  <c r="BI136"/>
  <c r="BH136"/>
  <c r="BG136"/>
  <c r="BF136"/>
  <c r="T136"/>
  <c r="R136"/>
  <c r="P136"/>
  <c r="BI127"/>
  <c r="BH127"/>
  <c r="BG127"/>
  <c r="BF127"/>
  <c r="T127"/>
  <c r="R127"/>
  <c r="P127"/>
  <c r="BI122"/>
  <c r="BH122"/>
  <c r="BG122"/>
  <c r="BF122"/>
  <c r="T122"/>
  <c r="R122"/>
  <c r="P122"/>
  <c r="BI117"/>
  <c r="BH117"/>
  <c r="BG117"/>
  <c r="BF117"/>
  <c r="T117"/>
  <c r="R117"/>
  <c r="P117"/>
  <c r="BI111"/>
  <c r="BH111"/>
  <c r="BG111"/>
  <c r="BF111"/>
  <c r="T111"/>
  <c r="R111"/>
  <c r="P111"/>
  <c r="BI97"/>
  <c r="BH97"/>
  <c r="BG97"/>
  <c r="BF97"/>
  <c r="T97"/>
  <c r="R97"/>
  <c r="P97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59"/>
  <c r="J19"/>
  <c r="J14"/>
  <c r="J83"/>
  <c r="E7"/>
  <c r="E50"/>
  <c i="4" r="J41"/>
  <c r="J40"/>
  <c i="1" r="AY59"/>
  <c i="4" r="J39"/>
  <c i="1" r="AX59"/>
  <c i="4" r="BI187"/>
  <c r="BH187"/>
  <c r="BG187"/>
  <c r="BF187"/>
  <c r="T187"/>
  <c r="T186"/>
  <c r="R187"/>
  <c r="R186"/>
  <c r="P187"/>
  <c r="P186"/>
  <c r="BI180"/>
  <c r="BH180"/>
  <c r="BG180"/>
  <c r="BF180"/>
  <c r="T180"/>
  <c r="T173"/>
  <c r="R180"/>
  <c r="R173"/>
  <c r="P180"/>
  <c r="P173"/>
  <c r="BI174"/>
  <c r="BH174"/>
  <c r="BG174"/>
  <c r="BF174"/>
  <c r="T174"/>
  <c r="R174"/>
  <c r="P174"/>
  <c r="BI167"/>
  <c r="BH167"/>
  <c r="BG167"/>
  <c r="BF167"/>
  <c r="T167"/>
  <c r="R167"/>
  <c r="P167"/>
  <c r="BI164"/>
  <c r="BH164"/>
  <c r="BG164"/>
  <c r="BF164"/>
  <c r="T164"/>
  <c r="R164"/>
  <c r="P164"/>
  <c r="BI157"/>
  <c r="BH157"/>
  <c r="BG157"/>
  <c r="BF157"/>
  <c r="T157"/>
  <c r="R157"/>
  <c r="P157"/>
  <c r="BI152"/>
  <c r="BH152"/>
  <c r="BG152"/>
  <c r="BF152"/>
  <c r="T152"/>
  <c r="R152"/>
  <c r="P152"/>
  <c r="BI146"/>
  <c r="BH146"/>
  <c r="BG146"/>
  <c r="BF146"/>
  <c r="T146"/>
  <c r="R146"/>
  <c r="P146"/>
  <c r="BI140"/>
  <c r="BH140"/>
  <c r="BG140"/>
  <c r="BF140"/>
  <c r="T140"/>
  <c r="R140"/>
  <c r="P140"/>
  <c r="BI134"/>
  <c r="BH134"/>
  <c r="BG134"/>
  <c r="BF134"/>
  <c r="T134"/>
  <c r="R134"/>
  <c r="P134"/>
  <c r="BI129"/>
  <c r="BH129"/>
  <c r="BG129"/>
  <c r="BF129"/>
  <c r="T129"/>
  <c r="R129"/>
  <c r="P129"/>
  <c r="BI123"/>
  <c r="BH123"/>
  <c r="BG123"/>
  <c r="BF123"/>
  <c r="T123"/>
  <c r="R123"/>
  <c r="P123"/>
  <c r="BI117"/>
  <c r="BH117"/>
  <c r="BG117"/>
  <c r="BF117"/>
  <c r="T117"/>
  <c r="R117"/>
  <c r="P117"/>
  <c r="BI111"/>
  <c r="BH111"/>
  <c r="BG111"/>
  <c r="BF111"/>
  <c r="T111"/>
  <c r="R111"/>
  <c r="P111"/>
  <c r="BI103"/>
  <c r="BH103"/>
  <c r="BG103"/>
  <c r="BF103"/>
  <c r="T103"/>
  <c r="R103"/>
  <c r="P103"/>
  <c r="BI98"/>
  <c r="BH98"/>
  <c r="BG98"/>
  <c r="BF98"/>
  <c r="T98"/>
  <c r="R98"/>
  <c r="P98"/>
  <c r="J92"/>
  <c r="J91"/>
  <c r="F91"/>
  <c r="F89"/>
  <c r="E87"/>
  <c r="J63"/>
  <c r="J62"/>
  <c r="F62"/>
  <c r="F60"/>
  <c r="E58"/>
  <c r="J22"/>
  <c r="E22"/>
  <c r="F92"/>
  <c r="J21"/>
  <c r="J16"/>
  <c r="J60"/>
  <c r="E7"/>
  <c r="E52"/>
  <c i="3" r="J41"/>
  <c r="J40"/>
  <c i="1" r="AY58"/>
  <c i="3" r="J39"/>
  <c i="1" r="AX58"/>
  <c i="3" r="BI157"/>
  <c r="BH157"/>
  <c r="BG157"/>
  <c r="BF157"/>
  <c r="T157"/>
  <c r="R157"/>
  <c r="P157"/>
  <c r="BI154"/>
  <c r="BH154"/>
  <c r="BG154"/>
  <c r="BF154"/>
  <c r="T154"/>
  <c r="R154"/>
  <c r="P154"/>
  <c r="BI142"/>
  <c r="BH142"/>
  <c r="BG142"/>
  <c r="BF142"/>
  <c r="T142"/>
  <c r="R142"/>
  <c r="P142"/>
  <c r="BI134"/>
  <c r="BH134"/>
  <c r="BG134"/>
  <c r="BF134"/>
  <c r="T134"/>
  <c r="R134"/>
  <c r="P134"/>
  <c r="BI125"/>
  <c r="BH125"/>
  <c r="BG125"/>
  <c r="BF125"/>
  <c r="T125"/>
  <c r="R125"/>
  <c r="P125"/>
  <c r="BI118"/>
  <c r="BH118"/>
  <c r="BG118"/>
  <c r="BF118"/>
  <c r="T118"/>
  <c r="R118"/>
  <c r="P118"/>
  <c r="BI109"/>
  <c r="BH109"/>
  <c r="BG109"/>
  <c r="BF109"/>
  <c r="T109"/>
  <c r="R109"/>
  <c r="P109"/>
  <c r="BI102"/>
  <c r="BH102"/>
  <c r="BG102"/>
  <c r="BF102"/>
  <c r="T102"/>
  <c r="R102"/>
  <c r="P102"/>
  <c r="BI96"/>
  <c r="BH96"/>
  <c r="BG96"/>
  <c r="BF96"/>
  <c r="T96"/>
  <c r="R96"/>
  <c r="P96"/>
  <c r="J90"/>
  <c r="J89"/>
  <c r="F89"/>
  <c r="F87"/>
  <c r="E85"/>
  <c r="J63"/>
  <c r="J62"/>
  <c r="F62"/>
  <c r="F60"/>
  <c r="E58"/>
  <c r="J22"/>
  <c r="E22"/>
  <c r="F90"/>
  <c r="J21"/>
  <c r="J16"/>
  <c r="J60"/>
  <c r="E7"/>
  <c r="E79"/>
  <c i="2" r="J41"/>
  <c r="J40"/>
  <c i="1" r="AY57"/>
  <c i="2" r="J39"/>
  <c i="1" r="AX57"/>
  <c i="2" r="BI331"/>
  <c r="BH331"/>
  <c r="BG331"/>
  <c r="BF331"/>
  <c r="T331"/>
  <c r="T330"/>
  <c r="R331"/>
  <c r="R330"/>
  <c r="P331"/>
  <c r="P330"/>
  <c r="BI327"/>
  <c r="BH327"/>
  <c r="BG327"/>
  <c r="BF327"/>
  <c r="T327"/>
  <c r="R327"/>
  <c r="P327"/>
  <c r="BI322"/>
  <c r="BH322"/>
  <c r="BG322"/>
  <c r="BF322"/>
  <c r="T322"/>
  <c r="R322"/>
  <c r="P322"/>
  <c r="BI316"/>
  <c r="BH316"/>
  <c r="BG316"/>
  <c r="BF316"/>
  <c r="T316"/>
  <c r="R316"/>
  <c r="P316"/>
  <c r="BI312"/>
  <c r="BH312"/>
  <c r="BG312"/>
  <c r="BF312"/>
  <c r="T312"/>
  <c r="R312"/>
  <c r="P312"/>
  <c r="BI309"/>
  <c r="BH309"/>
  <c r="BG309"/>
  <c r="BF309"/>
  <c r="T309"/>
  <c r="R309"/>
  <c r="P309"/>
  <c r="BI303"/>
  <c r="BH303"/>
  <c r="BG303"/>
  <c r="BF303"/>
  <c r="T303"/>
  <c r="R303"/>
  <c r="P303"/>
  <c r="BI299"/>
  <c r="BH299"/>
  <c r="BG299"/>
  <c r="BF299"/>
  <c r="T299"/>
  <c r="R299"/>
  <c r="P299"/>
  <c r="BI296"/>
  <c r="BH296"/>
  <c r="BG296"/>
  <c r="BF296"/>
  <c r="T296"/>
  <c r="R296"/>
  <c r="P296"/>
  <c r="BI291"/>
  <c r="BH291"/>
  <c r="BG291"/>
  <c r="BF291"/>
  <c r="T291"/>
  <c r="R291"/>
  <c r="P291"/>
  <c r="BI287"/>
  <c r="BH287"/>
  <c r="BG287"/>
  <c r="BF287"/>
  <c r="T287"/>
  <c r="R287"/>
  <c r="P287"/>
  <c r="BI283"/>
  <c r="BH283"/>
  <c r="BG283"/>
  <c r="BF283"/>
  <c r="T283"/>
  <c r="R283"/>
  <c r="P283"/>
  <c r="BI279"/>
  <c r="BH279"/>
  <c r="BG279"/>
  <c r="BF279"/>
  <c r="T279"/>
  <c r="R279"/>
  <c r="P279"/>
  <c r="BI276"/>
  <c r="BH276"/>
  <c r="BG276"/>
  <c r="BF276"/>
  <c r="T276"/>
  <c r="R276"/>
  <c r="P276"/>
  <c r="BI270"/>
  <c r="BH270"/>
  <c r="BG270"/>
  <c r="BF270"/>
  <c r="T270"/>
  <c r="R270"/>
  <c r="P270"/>
  <c r="BI264"/>
  <c r="BH264"/>
  <c r="BG264"/>
  <c r="BF264"/>
  <c r="T264"/>
  <c r="R264"/>
  <c r="P264"/>
  <c r="BI254"/>
  <c r="BH254"/>
  <c r="BG254"/>
  <c r="BF254"/>
  <c r="T254"/>
  <c r="T253"/>
  <c r="R254"/>
  <c r="R253"/>
  <c r="P254"/>
  <c r="P253"/>
  <c r="BI249"/>
  <c r="BH249"/>
  <c r="BG249"/>
  <c r="BF249"/>
  <c r="T249"/>
  <c r="T248"/>
  <c r="R249"/>
  <c r="R248"/>
  <c r="P249"/>
  <c r="P248"/>
  <c r="BI240"/>
  <c r="BH240"/>
  <c r="BG240"/>
  <c r="BF240"/>
  <c r="T240"/>
  <c r="R240"/>
  <c r="P240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5"/>
  <c r="BH215"/>
  <c r="BG215"/>
  <c r="BF215"/>
  <c r="T215"/>
  <c r="R215"/>
  <c r="P215"/>
  <c r="BI212"/>
  <c r="BH212"/>
  <c r="BG212"/>
  <c r="BF212"/>
  <c r="T212"/>
  <c r="R212"/>
  <c r="P212"/>
  <c r="BI206"/>
  <c r="BH206"/>
  <c r="BG206"/>
  <c r="BF206"/>
  <c r="T206"/>
  <c r="R206"/>
  <c r="P206"/>
  <c r="BI203"/>
  <c r="BH203"/>
  <c r="BG203"/>
  <c r="BF203"/>
  <c r="T203"/>
  <c r="R203"/>
  <c r="P203"/>
  <c r="BI197"/>
  <c r="BH197"/>
  <c r="BG197"/>
  <c r="BF197"/>
  <c r="T197"/>
  <c r="R197"/>
  <c r="P197"/>
  <c r="BI191"/>
  <c r="BH191"/>
  <c r="BG191"/>
  <c r="BF191"/>
  <c r="T191"/>
  <c r="R191"/>
  <c r="P191"/>
  <c r="BI173"/>
  <c r="BH173"/>
  <c r="BG173"/>
  <c r="BF173"/>
  <c r="T173"/>
  <c r="R173"/>
  <c r="P173"/>
  <c r="BI155"/>
  <c r="BH155"/>
  <c r="BG155"/>
  <c r="BF155"/>
  <c r="T155"/>
  <c r="R155"/>
  <c r="P155"/>
  <c r="BI145"/>
  <c r="BH145"/>
  <c r="BG145"/>
  <c r="BF145"/>
  <c r="T145"/>
  <c r="R145"/>
  <c r="P145"/>
  <c r="BI140"/>
  <c r="BH140"/>
  <c r="BG140"/>
  <c r="BF140"/>
  <c r="T140"/>
  <c r="R140"/>
  <c r="P140"/>
  <c r="BI135"/>
  <c r="BH135"/>
  <c r="BG135"/>
  <c r="BF135"/>
  <c r="T135"/>
  <c r="R135"/>
  <c r="P135"/>
  <c r="BI131"/>
  <c r="BH131"/>
  <c r="BG131"/>
  <c r="BF131"/>
  <c r="T131"/>
  <c r="R131"/>
  <c r="P131"/>
  <c r="BI125"/>
  <c r="BH125"/>
  <c r="BG125"/>
  <c r="BF125"/>
  <c r="T125"/>
  <c r="R125"/>
  <c r="P125"/>
  <c r="BI120"/>
  <c r="BH120"/>
  <c r="BG120"/>
  <c r="BF120"/>
  <c r="T120"/>
  <c r="R120"/>
  <c r="P120"/>
  <c r="BI104"/>
  <c r="BH104"/>
  <c r="BG104"/>
  <c r="BF104"/>
  <c r="T104"/>
  <c r="R104"/>
  <c r="P104"/>
  <c r="J98"/>
  <c r="J97"/>
  <c r="F97"/>
  <c r="F95"/>
  <c r="E93"/>
  <c r="J63"/>
  <c r="J62"/>
  <c r="F62"/>
  <c r="F60"/>
  <c r="E58"/>
  <c r="J22"/>
  <c r="E22"/>
  <c r="F98"/>
  <c r="J21"/>
  <c r="J16"/>
  <c r="J60"/>
  <c r="E7"/>
  <c r="E87"/>
  <c i="1" r="L50"/>
  <c r="AM50"/>
  <c r="AM49"/>
  <c r="L49"/>
  <c r="AM47"/>
  <c r="L47"/>
  <c r="L45"/>
  <c r="L44"/>
  <c i="2" r="J229"/>
  <c r="BK225"/>
  <c r="BK145"/>
  <c i="6" r="BK98"/>
  <c i="2" r="BK120"/>
  <c i="5" r="BK122"/>
  <c i="2" r="J225"/>
  <c i="3" r="BK154"/>
  <c i="5" r="BK157"/>
  <c i="2" r="J221"/>
  <c r="BK312"/>
  <c i="4" r="BK111"/>
  <c i="2" r="BK283"/>
  <c i="5" r="BK170"/>
  <c i="2" r="BK291"/>
  <c i="3" r="J157"/>
  <c i="5" r="J92"/>
  <c i="2" r="BK215"/>
  <c i="3" r="BK96"/>
  <c i="6" r="J103"/>
  <c i="2" r="BK140"/>
  <c i="3" r="BK102"/>
  <c i="6" r="J91"/>
  <c r="BK89"/>
  <c i="2" r="J191"/>
  <c r="BK303"/>
  <c i="3" r="J142"/>
  <c i="6" r="J121"/>
  <c i="2" r="BK264"/>
  <c i="3" r="BK142"/>
  <c i="5" r="J97"/>
  <c i="2" r="BK229"/>
  <c r="BK322"/>
  <c i="4" r="J103"/>
  <c i="6" r="J94"/>
  <c i="2" r="BK135"/>
  <c i="4" r="BK187"/>
  <c i="5" r="BK146"/>
  <c i="2" r="BK203"/>
  <c i="3" r="BK157"/>
  <c i="4" r="J167"/>
  <c i="6" r="BK124"/>
  <c i="2" r="BK104"/>
  <c i="5" r="J157"/>
  <c i="2" r="J287"/>
  <c i="3" r="BK109"/>
  <c i="5" r="J163"/>
  <c i="2" r="J264"/>
  <c i="4" r="J140"/>
  <c i="6" r="J117"/>
  <c i="3" r="F38"/>
  <c i="2" r="BK173"/>
  <c i="4" r="BK174"/>
  <c i="2" r="J316"/>
  <c r="J135"/>
  <c i="5" r="BK153"/>
  <c i="2" r="J283"/>
  <c r="J131"/>
  <c i="6" r="BK114"/>
  <c i="2" r="BK276"/>
  <c i="4" r="J134"/>
  <c i="2" r="BK327"/>
  <c i="3" r="J134"/>
  <c i="5" r="BK117"/>
  <c i="2" r="BK240"/>
  <c i="3" r="BK118"/>
  <c i="6" r="J119"/>
  <c i="2" r="J270"/>
  <c i="5" r="BK163"/>
  <c i="2" r="J120"/>
  <c i="4" r="BK146"/>
  <c i="6" r="BK109"/>
  <c i="2" r="BK287"/>
  <c r="BK233"/>
  <c i="6" r="J96"/>
  <c i="2" r="BK309"/>
  <c i="5" r="J117"/>
  <c i="2" r="J155"/>
  <c i="4" r="J152"/>
  <c i="6" r="BK96"/>
  <c i="2" r="J212"/>
  <c i="4" r="J187"/>
  <c i="6" r="BK103"/>
  <c i="2" r="J327"/>
  <c i="4" r="BK167"/>
  <c i="2" r="BK206"/>
  <c i="4" r="BK180"/>
  <c i="2" r="BK270"/>
  <c i="4" r="BK157"/>
  <c i="5" r="BK111"/>
  <c i="2" r="J279"/>
  <c i="4" r="BK103"/>
  <c i="6" r="J111"/>
  <c i="2" r="BK155"/>
  <c i="5" r="J177"/>
  <c i="6" r="J98"/>
  <c i="2" r="BK316"/>
  <c i="5" r="BK97"/>
  <c i="2" r="J203"/>
  <c r="J140"/>
  <c i="4" r="BK164"/>
  <c i="5" r="J122"/>
  <c i="2" r="J197"/>
  <c i="3" r="J109"/>
  <c i="6" r="J114"/>
  <c i="4" r="J98"/>
  <c i="6" r="J109"/>
  <c i="2" r="J299"/>
  <c i="4" r="J111"/>
  <c i="2" r="BK191"/>
  <c i="4" r="J146"/>
  <c i="6" r="J124"/>
  <c i="2" r="J104"/>
  <c i="4" r="J180"/>
  <c i="6" r="BK105"/>
  <c i="2" r="J173"/>
  <c i="4" r="BK129"/>
  <c i="6" r="BK91"/>
  <c i="4" r="BK152"/>
  <c i="6" r="BK119"/>
  <c i="2" r="BK212"/>
  <c i="6" r="BK107"/>
  <c i="2" r="J322"/>
  <c i="4" r="BK117"/>
  <c i="6" r="BK117"/>
  <c i="2" r="J276"/>
  <c i="4" r="J164"/>
  <c i="2" r="J312"/>
  <c i="5" r="J153"/>
  <c i="2" r="J125"/>
  <c i="5" r="J111"/>
  <c i="2" r="BK221"/>
  <c i="3" r="J118"/>
  <c i="2" r="BK125"/>
  <c r="J303"/>
  <c i="5" r="J136"/>
  <c i="2" r="J233"/>
  <c i="4" r="BK140"/>
  <c i="1" r="AS56"/>
  <c i="2" r="BK279"/>
  <c i="3" r="J96"/>
  <c i="5" r="BK177"/>
  <c i="2" r="BK197"/>
  <c i="4" r="J123"/>
  <c i="6" r="J89"/>
  <c i="2" r="BK299"/>
  <c i="4" r="BK134"/>
  <c i="2" r="J291"/>
  <c i="3" r="J125"/>
  <c i="6" r="J87"/>
  <c i="2" r="J145"/>
  <c i="5" r="J170"/>
  <c i="2" r="BK296"/>
  <c i="4" r="J117"/>
  <c i="6" r="BK121"/>
  <c i="2" r="BK331"/>
  <c i="4" r="J174"/>
  <c i="6" r="J107"/>
  <c i="2" r="J206"/>
  <c i="5" r="BK127"/>
  <c i="2" r="J296"/>
  <c i="3" r="J154"/>
  <c i="6" r="BK94"/>
  <c i="2" r="J309"/>
  <c i="4" r="J129"/>
  <c i="6" r="BK87"/>
  <c i="4" r="BK123"/>
  <c i="2" r="J254"/>
  <c i="3" r="BK134"/>
  <c i="5" r="J146"/>
  <c i="2" r="J249"/>
  <c i="3" r="BK125"/>
  <c i="6" r="J105"/>
  <c i="2" r="BK131"/>
  <c i="4" r="J157"/>
  <c i="6" r="BK111"/>
  <c i="2" r="J331"/>
  <c i="4" r="BK98"/>
  <c i="2" r="BK249"/>
  <c r="BK254"/>
  <c i="5" r="BK92"/>
  <c i="2" r="J240"/>
  <c i="3" r="J102"/>
  <c i="5" r="J127"/>
  <c i="2" r="J215"/>
  <c i="5" r="BK136"/>
  <c i="2" l="1" r="BK144"/>
  <c r="J144"/>
  <c r="J70"/>
  <c r="T263"/>
  <c i="3" r="BK95"/>
  <c r="BK94"/>
  <c r="J94"/>
  <c r="J68"/>
  <c i="2" r="T144"/>
  <c r="R263"/>
  <c r="R315"/>
  <c i="3" r="P95"/>
  <c r="P94"/>
  <c r="P93"/>
  <c i="1" r="AU58"/>
  <c i="5" r="BK156"/>
  <c r="J156"/>
  <c r="J66"/>
  <c i="2" r="R144"/>
  <c r="BK315"/>
  <c r="J315"/>
  <c r="J76"/>
  <c i="4" r="P97"/>
  <c r="P96"/>
  <c r="P95"/>
  <c i="1" r="AU59"/>
  <c i="5" r="T91"/>
  <c i="2" r="BK103"/>
  <c r="J103"/>
  <c r="J69"/>
  <c r="P220"/>
  <c r="BK263"/>
  <c r="J263"/>
  <c r="J74"/>
  <c r="P315"/>
  <c i="3" r="R95"/>
  <c r="R94"/>
  <c r="R93"/>
  <c i="5" r="R91"/>
  <c i="6" r="P86"/>
  <c i="2" r="BK220"/>
  <c r="J220"/>
  <c r="J71"/>
  <c r="P290"/>
  <c i="5" r="T156"/>
  <c i="6" r="T102"/>
  <c i="2" r="P144"/>
  <c i="4" r="BK97"/>
  <c r="J97"/>
  <c r="J69"/>
  <c i="6" r="R86"/>
  <c r="T116"/>
  <c i="2" r="T103"/>
  <c r="P263"/>
  <c r="T315"/>
  <c i="3" r="T95"/>
  <c r="T94"/>
  <c r="T93"/>
  <c i="5" r="R156"/>
  <c i="6" r="T86"/>
  <c r="T85"/>
  <c r="T84"/>
  <c r="BK116"/>
  <c r="J116"/>
  <c r="J63"/>
  <c i="2" r="R103"/>
  <c r="BK290"/>
  <c r="J290"/>
  <c r="J75"/>
  <c i="4" r="R97"/>
  <c r="R96"/>
  <c r="R95"/>
  <c i="5" r="BK91"/>
  <c i="6" r="P102"/>
  <c r="P116"/>
  <c i="2" r="P103"/>
  <c r="P102"/>
  <c r="P101"/>
  <c i="1" r="AU57"/>
  <c i="2" r="R220"/>
  <c r="T290"/>
  <c i="4" r="T97"/>
  <c r="T96"/>
  <c r="T95"/>
  <c i="5" r="P156"/>
  <c i="6" r="BK102"/>
  <c r="J102"/>
  <c r="J62"/>
  <c r="R116"/>
  <c i="2" r="T220"/>
  <c r="R290"/>
  <c i="5" r="P91"/>
  <c r="P90"/>
  <c r="P89"/>
  <c i="1" r="AU60"/>
  <c i="6" r="BK86"/>
  <c r="R102"/>
  <c i="2" r="BK253"/>
  <c r="J253"/>
  <c r="J73"/>
  <c i="4" r="BK173"/>
  <c r="J173"/>
  <c r="J70"/>
  <c i="6" r="BK123"/>
  <c r="J123"/>
  <c r="J64"/>
  <c i="2" r="BK248"/>
  <c r="J248"/>
  <c r="J72"/>
  <c i="4" r="BK186"/>
  <c r="J186"/>
  <c r="J71"/>
  <c i="5" r="BK176"/>
  <c r="J176"/>
  <c r="J67"/>
  <c i="2" r="BK330"/>
  <c r="J330"/>
  <c r="J77"/>
  <c i="6" r="E48"/>
  <c r="BE94"/>
  <c r="BE103"/>
  <c i="5" r="J91"/>
  <c r="J65"/>
  <c i="6" r="J52"/>
  <c r="BE119"/>
  <c r="F55"/>
  <c r="BE91"/>
  <c r="BE121"/>
  <c r="F54"/>
  <c r="BE109"/>
  <c r="BE87"/>
  <c r="BE111"/>
  <c r="BE89"/>
  <c r="BE114"/>
  <c r="BE117"/>
  <c r="BE96"/>
  <c r="BE105"/>
  <c r="BE124"/>
  <c r="BE98"/>
  <c r="BE107"/>
  <c i="5" r="J56"/>
  <c r="BE92"/>
  <c i="4" r="BK96"/>
  <c r="J96"/>
  <c r="J68"/>
  <c i="5" r="E77"/>
  <c r="F86"/>
  <c r="BE136"/>
  <c r="BE163"/>
  <c r="BE177"/>
  <c r="BE111"/>
  <c r="BE122"/>
  <c r="BE127"/>
  <c r="BE157"/>
  <c r="BE117"/>
  <c r="BE153"/>
  <c r="BE146"/>
  <c r="BE170"/>
  <c r="BE97"/>
  <c i="4" r="BE174"/>
  <c r="F63"/>
  <c r="E81"/>
  <c r="BE98"/>
  <c r="BE103"/>
  <c r="BE134"/>
  <c r="BE140"/>
  <c r="BE157"/>
  <c r="BE187"/>
  <c i="3" r="J95"/>
  <c r="J69"/>
  <c i="4" r="BE152"/>
  <c i="3" r="BK93"/>
  <c r="J93"/>
  <c r="J67"/>
  <c i="4" r="BE123"/>
  <c r="BE164"/>
  <c r="BE180"/>
  <c r="BE129"/>
  <c r="J89"/>
  <c r="BE111"/>
  <c r="BE146"/>
  <c r="BE167"/>
  <c r="BE117"/>
  <c i="3" r="F63"/>
  <c r="J87"/>
  <c r="BE154"/>
  <c i="2" r="BK102"/>
  <c r="J102"/>
  <c r="J68"/>
  <c i="3" r="BE96"/>
  <c r="BE109"/>
  <c r="BE125"/>
  <c r="BE142"/>
  <c r="BE157"/>
  <c r="E52"/>
  <c r="BE118"/>
  <c r="BE134"/>
  <c i="1" r="BA58"/>
  <c i="3" r="BE102"/>
  <c i="2" r="J95"/>
  <c r="BE120"/>
  <c r="BE254"/>
  <c r="BE299"/>
  <c r="BE309"/>
  <c r="BE104"/>
  <c r="BE221"/>
  <c r="BE240"/>
  <c r="BE316"/>
  <c r="BE135"/>
  <c r="BE197"/>
  <c r="BE276"/>
  <c r="BE312"/>
  <c r="BE327"/>
  <c r="F63"/>
  <c r="BE191"/>
  <c r="BE249"/>
  <c r="BE291"/>
  <c r="BE303"/>
  <c r="BE331"/>
  <c r="BE225"/>
  <c r="BE283"/>
  <c r="BE296"/>
  <c r="BE131"/>
  <c r="BE173"/>
  <c r="BE206"/>
  <c r="BE215"/>
  <c r="E52"/>
  <c r="BE264"/>
  <c r="BE145"/>
  <c r="BE203"/>
  <c r="BE212"/>
  <c r="BE233"/>
  <c r="BE270"/>
  <c r="BE125"/>
  <c r="BE155"/>
  <c r="BE229"/>
  <c r="BE279"/>
  <c r="BE322"/>
  <c r="BE140"/>
  <c r="BE287"/>
  <c i="3" r="J38"/>
  <c i="1" r="AW58"/>
  <c i="2" r="F41"/>
  <c i="1" r="BD57"/>
  <c i="5" r="F37"/>
  <c i="1" r="BB60"/>
  <c i="3" r="F41"/>
  <c i="1" r="BD58"/>
  <c i="2" r="F38"/>
  <c i="1" r="BA57"/>
  <c i="5" r="F38"/>
  <c i="1" r="BC60"/>
  <c i="4" r="F40"/>
  <c i="1" r="BC59"/>
  <c i="4" r="F38"/>
  <c i="1" r="BA59"/>
  <c r="BA56"/>
  <c r="AW56"/>
  <c i="6" r="F35"/>
  <c i="1" r="BB61"/>
  <c i="4" r="J38"/>
  <c i="1" r="AW59"/>
  <c i="6" r="F37"/>
  <c i="1" r="BD61"/>
  <c i="6" r="F36"/>
  <c i="1" r="BC61"/>
  <c i="4" r="F41"/>
  <c i="1" r="BD59"/>
  <c i="5" r="F36"/>
  <c i="1" r="BA60"/>
  <c i="4" r="F39"/>
  <c i="1" r="BB59"/>
  <c i="2" r="J38"/>
  <c i="1" r="AW57"/>
  <c i="3" r="F40"/>
  <c i="1" r="BC58"/>
  <c i="2" r="F40"/>
  <c i="1" r="BC57"/>
  <c i="5" r="F39"/>
  <c i="1" r="BD60"/>
  <c i="3" r="F39"/>
  <c i="1" r="BB58"/>
  <c r="AS55"/>
  <c r="AS54"/>
  <c i="5" r="J36"/>
  <c i="1" r="AW60"/>
  <c i="2" r="F39"/>
  <c i="1" r="BB57"/>
  <c i="6" r="J34"/>
  <c i="1" r="AW61"/>
  <c i="6" r="F34"/>
  <c i="1" r="BA61"/>
  <c i="2" l="1" r="R102"/>
  <c r="R101"/>
  <c r="T102"/>
  <c r="T101"/>
  <c i="5" r="BK90"/>
  <c r="J90"/>
  <c r="J64"/>
  <c i="6" r="P85"/>
  <c r="P84"/>
  <c i="1" r="AU61"/>
  <c i="5" r="T90"/>
  <c r="T89"/>
  <c i="6" r="R85"/>
  <c r="R84"/>
  <c r="BK85"/>
  <c r="BK84"/>
  <c r="J84"/>
  <c r="J59"/>
  <c i="5" r="R90"/>
  <c r="R89"/>
  <c i="6" r="J86"/>
  <c r="J61"/>
  <c i="4" r="BK95"/>
  <c r="J95"/>
  <c i="2" r="BK101"/>
  <c r="J101"/>
  <c r="J67"/>
  <c i="1" r="BD56"/>
  <c i="2" r="J37"/>
  <c i="1" r="AV57"/>
  <c r="AT57"/>
  <c r="AU56"/>
  <c r="AU55"/>
  <c r="AU54"/>
  <c i="5" r="F35"/>
  <c i="1" r="AZ60"/>
  <c i="6" r="F33"/>
  <c i="1" r="AZ61"/>
  <c i="2" r="F37"/>
  <c i="1" r="AZ57"/>
  <c r="BC56"/>
  <c r="AY56"/>
  <c i="3" r="J37"/>
  <c i="1" r="AV58"/>
  <c r="AT58"/>
  <c i="3" r="J34"/>
  <c i="1" r="AG58"/>
  <c r="BB56"/>
  <c r="AX56"/>
  <c r="BA55"/>
  <c i="5" r="J35"/>
  <c i="1" r="AV60"/>
  <c r="AT60"/>
  <c i="3" r="F37"/>
  <c i="1" r="AZ58"/>
  <c i="6" r="J33"/>
  <c i="1" r="AV61"/>
  <c r="AT61"/>
  <c i="4" r="J37"/>
  <c i="1" r="AV59"/>
  <c r="AT59"/>
  <c i="4" r="F37"/>
  <c i="1" r="AZ59"/>
  <c i="4" r="J34"/>
  <c i="1" r="AG59"/>
  <c i="6" l="1" r="J85"/>
  <c r="J60"/>
  <c i="5" r="BK89"/>
  <c r="J89"/>
  <c r="J63"/>
  <c i="1" r="AN59"/>
  <c i="4" r="J67"/>
  <c i="1" r="AN58"/>
  <c i="4" r="J43"/>
  <c i="3" r="J43"/>
  <c i="1" r="BD55"/>
  <c r="BD54"/>
  <c r="W33"/>
  <c i="6" r="J30"/>
  <c i="1" r="AG61"/>
  <c r="BC55"/>
  <c r="AY55"/>
  <c r="AZ56"/>
  <c r="AV56"/>
  <c r="AT56"/>
  <c r="BA54"/>
  <c r="W30"/>
  <c r="BB55"/>
  <c i="2" r="J34"/>
  <c i="1" r="AG57"/>
  <c r="AG56"/>
  <c r="AW55"/>
  <c i="6" l="1" r="J39"/>
  <c i="1" r="AN56"/>
  <c i="2" r="J43"/>
  <c i="1" r="AN57"/>
  <c r="AN61"/>
  <c r="AW54"/>
  <c r="AK30"/>
  <c i="5" r="J32"/>
  <c i="1" r="AG60"/>
  <c r="AN60"/>
  <c r="AZ55"/>
  <c r="AV55"/>
  <c r="AT55"/>
  <c r="AX55"/>
  <c r="BB54"/>
  <c r="W31"/>
  <c r="BC54"/>
  <c r="W32"/>
  <c i="5" l="1" r="J41"/>
  <c i="1" r="AX54"/>
  <c r="AY54"/>
  <c r="AG55"/>
  <c r="AG54"/>
  <c r="AK26"/>
  <c r="AZ54"/>
  <c r="W29"/>
  <c l="1" r="AN55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<sst xmlns="http://schemas.openxmlformats.org/spreadsheetml/2006/main">
  <si>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</si>
  <si>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</si>
  <si>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</si>
  <si>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</si>
  <si>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</si>
  <si>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{9ccdd6fd-66c5-433b-91fe-57bf416a511a}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</si>
  <si>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</si>
  <si>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</si>
  <si>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</si>
  <si>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</si>
  <si>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</si>
  <si>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</si>
  <si>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</si>
  <si>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</si>
  <si>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768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</si>
  <si>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</si>
  <si>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</si>
  <si>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 189 – Vodní nádrž Kozlák (část VH část), revitalizace koryta, DC25, VC29 v k.ú. Lužec n. Cidlinou</t>
  </si>
  <si>
    <t>KSO:</t>
  </si>
  <si>
    <t/>
  </si>
  <si>
    <t>CC-CZ:</t>
  </si>
  <si>
    <t>Místo:</t>
  </si>
  <si>
    <t>Lužec nad Cidlinou</t>
  </si>
  <si>
    <t>Datum:</t>
  </si>
  <si>
    <t>2. 12. 2022</t>
  </si>
  <si>
    <t>Zadavatel:</t>
  </si>
  <si>
    <t>IČ:</t>
  </si>
  <si>
    <t>SPÚ ČR</t>
  </si>
  <si>
    <t>DIČ:</t>
  </si>
  <si>
    <t>Uchazeč:</t>
  </si>
  <si>
    <t>Vyplň údaj</t>
  </si>
  <si>
    <t>Projektant:</t>
  </si>
  <si>
    <t>NDCon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</si>
  <si>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</si>
  <si>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</si>
  <si>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</si>
  <si>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</si>
  <si>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</si>
  <si>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</si>
  <si>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</si>
  <si>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</si>
  <si>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</si>
  <si>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</si>
  <si>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</si>
  <si>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</si>
  <si>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</si>
  <si>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</si>
  <si>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</si>
  <si>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</si>
  <si>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</si>
  <si>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</si>
  <si>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</si>
  <si>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</si>
  <si>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</si>
  <si>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</si>
  <si>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</si>
  <si>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</si>
  <si>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</si>
  <si>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</si>
  <si>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</si>
  <si>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</si>
  <si>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</si>
  <si>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</si>
  <si>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</si>
  <si>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</si>
  <si>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</si>
  <si>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</si>
  <si>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</si>
  <si>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</si>
  <si>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</si>
  <si>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</si>
  <si>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</si>
  <si>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</si>
  <si>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</si>
  <si>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</si>
  <si>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</t>
  </si>
  <si>
    <t>Vodohospodářská část</t>
  </si>
  <si>
    <t>STA</t>
  </si>
  <si>
    <t>{a010af94-64e7-4246-86a1-0f4f8a453bc5}</t>
  </si>
  <si>
    <t>2</t>
  </si>
  <si>
    <t>SO.01</t>
  </si>
  <si>
    <t>Vodní nádrž</t>
  </si>
  <si>
    <t>Soupis</t>
  </si>
  <si>
    <t>{c0577d88-c4c6-4609-b009-d35437c86b0e}</t>
  </si>
  <si>
    <t>/</t>
  </si>
  <si>
    <t>Sdružený objekt</t>
  </si>
  <si>
    <t>3</t>
  </si>
  <si>
    <t>{d9a20153-aac7-4fa4-be81-b685a5395fc4}</t>
  </si>
  <si>
    <t>Úpravy zátopy</t>
  </si>
  <si>
    <t>{585de253-c13b-4dbf-8e7c-1cf6b14d23b3}</t>
  </si>
  <si>
    <t>Úprava hráze</t>
  </si>
  <si>
    <t>{f8129072-56e4-4443-b56f-6f2e05a96097}</t>
  </si>
  <si>
    <t>SO.02</t>
  </si>
  <si>
    <t>Revitalizace</t>
  </si>
  <si>
    <t>{6fa828b6-2430-465e-ac86-520a1783f8ad}</t>
  </si>
  <si>
    <t>VON</t>
  </si>
  <si>
    <t>Vedlejší a ostatní náklady (VH část)</t>
  </si>
  <si>
    <t>{30e9da68-901d-4d79-a569-95c8d8d8439a}</t>
  </si>
  <si>
    <t>bedneniPlocha</t>
  </si>
  <si>
    <t>129,566</t>
  </si>
  <si>
    <t>betonObj</t>
  </si>
  <si>
    <t>63,61</t>
  </si>
  <si>
    <t>KRYCÍ LIST SOUPISU PRACÍ</t>
  </si>
  <si>
    <t>dlazba</t>
  </si>
  <si>
    <t>72</t>
  </si>
  <si>
    <t>podkladni</t>
  </si>
  <si>
    <t>12,878</t>
  </si>
  <si>
    <t>vykop</t>
  </si>
  <si>
    <t>288</t>
  </si>
  <si>
    <t>zasyp</t>
  </si>
  <si>
    <t>141,672</t>
  </si>
  <si>
    <t>Objekt:</t>
  </si>
  <si>
    <t>1 - Vodohospodářská část</t>
  </si>
  <si>
    <t>Soupis:</t>
  </si>
  <si>
    <t>SO.01 - Vodní nádrž</t>
  </si>
  <si>
    <t>Úroveň 3:</t>
  </si>
  <si>
    <t>1 - Sdružený objekt</t>
  </si>
  <si>
    <t>REKAPITULACE ČLENĚNÍ SOUPISU PRACÍ</t>
  </si>
  <si>
    <t>Kód dílu - Popis</t>
  </si>
  <si>
    <t>Cena celkem [CZK]</t>
  </si>
  <si>
    <t>-1</t>
  </si>
  <si>
    <t>HSV - HSV</t>
  </si>
  <si>
    <t xml:space="preserve">    1 -  Zemní práce</t>
  </si>
  <si>
    <t xml:space="preserve">    RD6 - Betonové konstrukce sdruženého objektu</t>
  </si>
  <si>
    <t xml:space="preserve">    4 - Vodorovné konstrukce</t>
  </si>
  <si>
    <t xml:space="preserve">    6 - Úpravy povrchů, podlahy a osazování výplní</t>
  </si>
  <si>
    <t xml:space="preserve">    3 - Svislé a kompletní konstrukce</t>
  </si>
  <si>
    <t xml:space="preserve">    767 - Konstrukce zámečnické</t>
  </si>
  <si>
    <t xml:space="preserve">    9 - Ostatní konstrukce a práce, bourání</t>
  </si>
  <si>
    <t xml:space="preserve">    RD7 - Doplňující konstrukce požeráku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</si>
  <si>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</si>
  <si>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</si>
  <si>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</si>
  <si>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</si>
  <si>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</si>
  <si>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</si>
  <si>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</si>
  <si>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</si>
  <si>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</si>
  <si>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</si>
  <si>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</si>
  <si>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</si>
  <si>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</si>
  <si>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</si>
  <si>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</si>
  <si>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</si>
  <si>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 xml:space="preserve"> Zemní práce</t>
  </si>
  <si>
    <t>29</t>
  </si>
  <si>
    <t>K</t>
  </si>
  <si>
    <t>122251104</t>
  </si>
  <si>
    <t>Odkopávky a prokopávky nezapažené v hornině třídy těžitelnosti I skupiny 3 objem do 500 m3 strojně</t>
  </si>
  <si>
    <t>m3</t>
  </si>
  <si>
    <t>CS ÚRS 2022 01</t>
  </si>
  <si>
    <t>4</t>
  </si>
  <si>
    <t>-393786422</t>
  </si>
  <si>
    <t>PP</t>
  </si>
  <si>
    <t>Odkopávky a prokopávky nezapažené strojně v hornině třídy těžitelnosti I skupiny 3 přes 100 do 500 m3</t>
  </si>
  <si>
    <t>Online PSC</t>
  </si>
  <si>
    <t>https://podminky.urs.cz/item/CS_URS_2022_01/122251104</t>
  </si>
  <si>
    <t>VV</t>
  </si>
  <si>
    <t>výkop pro práh</t>
  </si>
  <si>
    <t>12*1,5*2</t>
  </si>
  <si>
    <t>výkop pro dlažbu koryta</t>
  </si>
  <si>
    <t>(2*2,5+2,2)*0,5*10</t>
  </si>
  <si>
    <t>Výkop pro propustek</t>
  </si>
  <si>
    <t>7*2,5*9</t>
  </si>
  <si>
    <t>výkop pro výtoková křídla</t>
  </si>
  <si>
    <t>2*3*1,5*1</t>
  </si>
  <si>
    <t>výkop pro nátoková křídla</t>
  </si>
  <si>
    <t>2*6,5*1,5*1</t>
  </si>
  <si>
    <t>výkop pro desku pod přelivem</t>
  </si>
  <si>
    <t>5*7,5*0,8</t>
  </si>
  <si>
    <t>Součet</t>
  </si>
  <si>
    <t>37</t>
  </si>
  <si>
    <t>129001101</t>
  </si>
  <si>
    <t>Příplatek za ztížení odkopávky nebo prokopávky v blízkosti inženýrských sítí</t>
  </si>
  <si>
    <t>-1745616116</t>
  </si>
  <si>
    <t>Příplatek k cenám vykopávek za ztížení vykopávky v blízkosti podzemního vedení nebo výbušnin v horninách jakékoliv třídy</t>
  </si>
  <si>
    <t>https://podminky.urs.cz/item/CS_URS_2022_01/129001101</t>
  </si>
  <si>
    <t>v blízkosti plynovodu</t>
  </si>
  <si>
    <t>10*3*0,6</t>
  </si>
  <si>
    <t>30</t>
  </si>
  <si>
    <t>162206113</t>
  </si>
  <si>
    <t>Vodorovné přemístění do 100 m bez naložení výkopku ze zemin schopných zúrodnění</t>
  </si>
  <si>
    <t>462202101</t>
  </si>
  <si>
    <t>Vodorovné přemístění výkopku bez naložení, avšak se složením zemin schopných zúrodnění, na vzdálenost přes 50 do 100 m</t>
  </si>
  <si>
    <t>https://podminky.urs.cz/item/CS_URS_2022_01/162206113</t>
  </si>
  <si>
    <t>P</t>
  </si>
  <si>
    <t>Poznámka k položce:_x000d_
Přebytek přeusnout k rozprostření na historickém zemníku</t>
  </si>
  <si>
    <t>odvoz zeminy pro zpětné zásypy na mezideponii a zpět</t>
  </si>
  <si>
    <t>2*zasyp</t>
  </si>
  <si>
    <t>32</t>
  </si>
  <si>
    <t>167151111</t>
  </si>
  <si>
    <t>Nakládání výkopku z hornin třídy těžitelnosti I skupiny 1 až 3 přes 100 m3</t>
  </si>
  <si>
    <t>838633014</t>
  </si>
  <si>
    <t>Nakládání, skládání a překládání neulehlého výkopku nebo sypaniny strojně nakládání, množství přes 100 m3, z hornin třídy těžitelnosti I, skupiny 1 až 3</t>
  </si>
  <si>
    <t>https://podminky.urs.cz/item/CS_URS_2022_01/167151111</t>
  </si>
  <si>
    <t>31</t>
  </si>
  <si>
    <t>174151101</t>
  </si>
  <si>
    <t>Zásyp jam, šachet rýh nebo kolem objektů sypaninou se zhutněním</t>
  </si>
  <si>
    <t>1682726915</t>
  </si>
  <si>
    <t>Zásyp sypaninou z jakékoliv horniny strojně s uložením výkopku ve vrstvách se zhutněním jam, šachet, rýh nebo kolem objektů v těchto vykopávkách</t>
  </si>
  <si>
    <t>https://podminky.urs.cz/item/CS_URS_2022_01/174151101</t>
  </si>
  <si>
    <t>zásyp koelm objektů = výkop - objem konstrukcí</t>
  </si>
  <si>
    <t>vykop-podkladni-betonobj-dlazba*0,4-1,9*2,4*9</t>
  </si>
  <si>
    <t>33</t>
  </si>
  <si>
    <t>R162701-1</t>
  </si>
  <si>
    <t>Likvidace výkopku/sypaniny dle platné legislativy, včetně předložení dokladu o likvidaci</t>
  </si>
  <si>
    <t>-325573093</t>
  </si>
  <si>
    <t>Vodorovné přemístění výkopku po suchu na zvolenou skládku dle možností zhotovitele bez ohledu na dopravní vzdálenost vč. naložení v místě stavby, uložení na skládku, poplatku za skládkovné - likvidace dle platné legislativy vč. všech souvisejících činností</t>
  </si>
  <si>
    <t xml:space="preserve">Poznámka k položce:_x000d_
Poznámka k položce: - např. řízená skládka ................. (vzd. ....... km)  1. V ceně jsou započteny i náhrady za jízdu loženého vozidla v terénu, ve výkopišti nebo na násypišti. 2. V ceně jsou započteny i náklady na vodorovné přemístění výkopku/sypaniny z místa stavby na uvažovanou řízenou skládku. 3. V ceně jsou započteny i náklady na svislé přemístění výkopku/sypaniny ze dna výkopu na obvyklý dopravní prostředek. 4. V ceně jsou započteny i náklady na rozprostření výkopku/sypaniny ve vrstvách s hrubým urovnáním na skládce. 5. V ceně je započten i poplatek za uložení výkopku/sypaniny na uvažované řízené skládce. 6. Množství jednotek výkopku se určí v m3 uloženého výkopku/sypaniny, v rostlém stavu zpravidla ve výkopišti. 7. V ceně jsou započteny i náklady na zabezpečení nákladního prostoru vozidla před znečištěním veřejných ploch při odvozu zvodnělého výkopku (utěsnění). 8. Bude-li zhotovitelem zvoleno jiné místo uložení odsouhlasené objednatelem, bude v ceně započtena dopravní vzdálenost až na místo uložení, včetně všech souvisejících činností, poplatků, projednání apod. 9. Zhotovitel předloží objednateli doklad o likvidaci výkopku (vážné lístky, popř. čestné prohlášení). 10. Položka je uvažována, včetně všech souvisejících činností.</t>
  </si>
  <si>
    <t>vykop-zasyp</t>
  </si>
  <si>
    <t>RD6</t>
  </si>
  <si>
    <t>Betonové konstrukce sdruženého objektu</t>
  </si>
  <si>
    <t>R.101</t>
  </si>
  <si>
    <t>Podkladní betonové lože C30/37 XF3, XC2 - S3</t>
  </si>
  <si>
    <t>233338299</t>
  </si>
  <si>
    <t>Podkladní betonové lože C30/37 XF3 S2</t>
  </si>
  <si>
    <t xml:space="preserve">Poznámka k položce:_x000d_
Podkaldní vrstva pod základovým blokem požeráku je navržena z betonu třídy C30/37 XF3, XC2 -konzistence S3 tl. 0.15 m._x000d_
</t>
  </si>
  <si>
    <t>podkladní lože pod sdruženžý obejkt = délka * šířka (včetně přesahů 0,5 m) * tl.</t>
  </si>
  <si>
    <t>(6,5+1+0,5)*(4+2*0,5)*0,15</t>
  </si>
  <si>
    <t xml:space="preserve">podklad pod propust hrází =  délka * šířka * tl.</t>
  </si>
  <si>
    <t>(9+0,5)*(3,6+2*0,3)*0,15</t>
  </si>
  <si>
    <t>podklad pod závěrný práh</t>
  </si>
  <si>
    <t>8,5*0,7*0,15</t>
  </si>
  <si>
    <t>321321116.1</t>
  </si>
  <si>
    <t>Konstrukce vodních staveb ze ŽB mrazuvzdorného tř. C 30/37</t>
  </si>
  <si>
    <t>-749896534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</si>
  <si>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</si>
  <si>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https://podminky.urs.cz/item/CS_URS_2022_01/321321116.1</t>
  </si>
  <si>
    <t>PSC</t>
  </si>
  <si>
    <t xml:space="preserve">Poznámka k souboru cen:_x000d_
1. Ceny lze použít i pro:_x000d_
a) konstrukce těsnících ostruh, vývarů, patek, dotlačných klínů, vtoků hrází a vodních elektráren, injekčních, revizních a komunikačních štol a základových výpustí hrází, podklad pod dlažbu dna vývaru,_x000d_
b) betony nevodostavebné a nemrazuvzdorné, pokud jsou výjimečně použity v částech konstrukcí._x000d_
2. Ceny neplatí pro:_x000d_
a) předsádkový beton; tento se oceňuje cenami souboru cen 313 43- .1 Předsádkový beton konstrukcí vodních staveb,_x000d_
b) betonový podklad pod dlažbu; tento se oceňuje cenami souboru cen 451 31-51 Podkladní a výplňové vrstvy z betonu prostého pod dlažbu,_x000d_
c) betonovou těsnící nebo opevňovací vrstvu; tato se oceňuje cenami souboru cen 457 31- Těsnicí vrstva z betonu odolného proti agresivnímu prostředí,_x000d_
d) betonové zálivky kotevních šroubů, ocelových konstrukcí, různých dutin apod.; tyto se oceňují cenami souboru cen 936 45-71 Zálivka kotevních šroubů, ocelových konstrukcí, různých dutin apod.._x000d_
3. V cenách jsou započteny i náklady na :_x000d_
a) úpravu, opracování a ošetření pracovních spár tlakovou vodou, vzduchem nebo odstraněním betonové vrstvy,_x000d_
b) spojovací vrstvu na pracovních spárách,_x000d_
c) ošetření a ochranu čerstvého betonu proti povětrnostním vlivům a proti vysýchání,_x000d_
d) odstranění drátů z líce konstrukce a na úpravu líce v místě po odstraněných drátech,_x000d_
e) osazení kotevních želez při betonování konstrukce,_x000d_
f) ztížení práce u drážek otvorů, kapes, injekčních trubek apod.._x000d_
4. V cenách z betonu pro konstrukce bílých van 321 32-12 nejsou započteny náklady na těsnění dilatačních a pracovních spar, tyto se oceňují cenami souborů cen 953 33 části A08 katalogu 801-1 Budovy a haly - zděné a monolitické._x000d_
5. Objem se stanoví v m3 betonové konstrukce; objem dutin jednotlivě do 0,20 m3 se od celkového objemu neodečítá._x000d_
</t>
  </si>
  <si>
    <t xml:space="preserve">Poznámka k položce:_x000d_
Konstrukce bezpečnostního přelivu bude z betonu třídy min. C30/37 XF3, XC2 konzistence S3_x000d_
_x000d_
Součástí položky je i nutné čerpání betonu. Předpokládá se pro všechny konstrukce bude čerpání nutné, neboť není možné zajet k místu uložení dostatečně blízko._x000d_
_x000d_
Viditelné hrany budou zkoseny úkosovou lištou._x000d_
</t>
  </si>
  <si>
    <t>Základová deska pod sdruženým objektem = délka * šířka * tl.</t>
  </si>
  <si>
    <t>(6,5+1)*4*0,8</t>
  </si>
  <si>
    <t>podkladní deska pod propust = délka * šířka *tl.</t>
  </si>
  <si>
    <t>9*3,6*0,3</t>
  </si>
  <si>
    <t>obetonávka rámů = délka * (šířka základny dole + nahoře)/2)*výška - vnější rozměr rámů</t>
  </si>
  <si>
    <t>9*((2,9+3,3)/2*2,1-(1,8*2,3))</t>
  </si>
  <si>
    <t>vtokové čelo = tl. * (šířka * výška - plocha obetonávky v PR)</t>
  </si>
  <si>
    <t>0,3 * (5,6*3,22-(2,9+3,3)/2*2,1)</t>
  </si>
  <si>
    <t>výtokové čelo = tl. * (šířka * výška - plocha obetonávky v PR)</t>
  </si>
  <si>
    <t>0,3 * (3,6*2,45-(2,9+3,3)/2*2,1)</t>
  </si>
  <si>
    <t>závěrný práh dlažby</t>
  </si>
  <si>
    <t>0,5*(2,2*0,6+2*2,1*3-2*0,6*1,5-1,5*2,2)</t>
  </si>
  <si>
    <t>321351010.1</t>
  </si>
  <si>
    <t>Bednění konstrukcí vodních staveb rovinné - zřízení</t>
  </si>
  <si>
    <t>m2</t>
  </si>
  <si>
    <t>-1003272324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</si>
  <si>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</si>
  <si>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https://podminky.urs.cz/item/CS_URS_2022_01/321351010.1</t>
  </si>
  <si>
    <t xml:space="preserve">Poznámka k souboru cen:_x000d_
1. Ceny jsou určeny pro:_x000d_
a) bednění prováděné v prostorách zapažených nebo nezapažených,_x000d_
b) bednění ploch vodorovných, svislých nebo skloněných,_x000d_
c) bednění v prostoru bez výztuže nebo s výztuží jakékoliv hustoty,_x000d_
d) bednění prováděné taženou lištou, taženým bedněním, prefabrikovaným bedněním apod., kromě betonového prefabrikovaného bednění._x000d_
2. Ceny neplatí pro:_x000d_
a) bednění pohledových betonů. Tyto náklady se oceňují individuálně;_x000d_
b) bednění konstrukcí spirál a savek. Tyto náklady se oceňují cenami souboru cen 321 35-6111 až -6940 Obednění a odbednění spirál a savek._x000d_
c) bednění základových pasů, tyto práce lze ocenit cenami 27.35 katalogu 801-1._x000d_
3. V cenách jsou započteny i náklady na:_x000d_
a) podíl bednění otvorů, kapes, rýh, prostupů, výklenků apod. objemu jednotlivě do 1 m3,_x000d_
b) bednění v provedení, které nevyžaduje další úpravu betonových a železobetonových konstrukcí._x000d_
4. V cenách nejsou započteny náklady na podpěrné konstrukce; tyto se oceňují cenami katalogu 800-3 Lešení._x000d_
5. Plocha se stanoví v m2 rozvinuté plochy obedňované konstrukce._x000d_
6. Při výpočtu rozvinuté plochy obedňované konstrukce se neberou v úvahu otvory, kapsy, rýhy, prostupy, výklenky apod. objemu jednotlivě do 1 m3 ._x000d_
</t>
  </si>
  <si>
    <t xml:space="preserve">Poznámka k položce:_x000d_
Přelivná hrana bude řešena jako lomená stěna – oblouk bude tvořen z 12 přímých částí délky 1,57 m na vnitřní straně oblouku a rovných  napojení na zavazovací žebro délky 3,60 m. Celkem tedy přelivná hrana bude 12-úhelník. Jedná se o návrh technického řešení s ohledem na možnost provedení z lomeného systémového bednění. Pokud zhotovitel navrhne jiné technické řešení provedení bednění, může být provedeno pokud nedojde ke snížení krytí výztuže a bude odsouhlaseno TDS a AD. V úvahu připadá provedení jako n-úhelníku, kde n&gt;12. V případě m&lt;12 by došlo ke snížení krytí vlivem většího vzpětí delší sečny oblouku. Případně lze provést bednění jako půlkruhové oblé.</t>
  </si>
  <si>
    <t>Základová deska pod sdruženým objektem = obvod * výška</t>
  </si>
  <si>
    <t>((6,5+1)+4)*2*0,8</t>
  </si>
  <si>
    <t xml:space="preserve">podkladní deska pod propust =  obvod * výška</t>
  </si>
  <si>
    <t>(9+3,6)*2*0,3</t>
  </si>
  <si>
    <t>obetonávka rámů = délka * výška * dvě strany+ zavření čel</t>
  </si>
  <si>
    <t>9*2*2,1+2*2,1*3,6</t>
  </si>
  <si>
    <t>vtokové čelo = 2 líce * (šířka * výška - plocha obetonávky v PR) + 2*krátká strana</t>
  </si>
  <si>
    <t>2* (5,6*3,22-((2,9+3,3)/2*2,1)) + 2*0,3*3,22</t>
  </si>
  <si>
    <t>výtokové čelo = 2 líce * (šířka * výška - plocha obetonávky v PR) + 2*krátká strana</t>
  </si>
  <si>
    <t>2 * (3,6*2,45-(2,9+3,3)/2*2,1) + 2*0,3*2,25</t>
  </si>
  <si>
    <t>závěrný práh dlažby = 2 líce * plocha + 2* krátká strana</t>
  </si>
  <si>
    <t>2*(2,2*0,6+2*2,1*3-2*0,6*1,5-1,5*2,2) + 2*0,5*2,1</t>
  </si>
  <si>
    <t>321352010.1</t>
  </si>
  <si>
    <t>Bednění konstrukcí vodních staveb rovinné - odstranění</t>
  </si>
  <si>
    <t>-770231935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</si>
  <si>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</si>
  <si>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https://podminky.urs.cz/item/CS_URS_2022_01/321352010.1</t>
  </si>
  <si>
    <t>Poznámka k položce:_x000d_
Odstranění bednění podkladního betonu a základového bloku požeráku.</t>
  </si>
  <si>
    <t>5</t>
  </si>
  <si>
    <t>321366112</t>
  </si>
  <si>
    <t>Výztuž železobetonových konstrukcí vodních staveb z oceli 10 505 D do 32 mm</t>
  </si>
  <si>
    <t>t</t>
  </si>
  <si>
    <t>144230496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</si>
  <si>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</si>
  <si>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https://podminky.urs.cz/item/CS_URS_2022_01/321366112</t>
  </si>
  <si>
    <t xml:space="preserve">Poznámka k souboru cen:_x000d_
1. Ceny lze použít i pro:_x000d_
a) výztuž prováděnou v obedněných prostorách,_x000d_
b) výztuž koster obalených sítí; potažení kostry hustým pletivem se oceňuje individuálně,_x000d_
c) výztuž z armokošů._x000d_
2. V cenách jsou započteny i náklady na bodové svařování nahrazující vázaní drátem._x000d_
3. V cenách nejsou započteny náklady na provedení nosných svarů a na provedení svarů přenášejících tahová napětí při přepravě a montáži výztuže z vyztužených koster; tyto se oceňují cenami souboru cen 320 36-0 Svařované nosné spoje._x000d_
4. Množství jednotek se stanoví v t hmotnosti výztuže bez prostřihu._x000d_
</t>
  </si>
  <si>
    <t>Dle výkayu výytuže</t>
  </si>
  <si>
    <t>10,455</t>
  </si>
  <si>
    <t>6</t>
  </si>
  <si>
    <t>R125</t>
  </si>
  <si>
    <t>Prefabrikovaný požerák</t>
  </si>
  <si>
    <t>soubor</t>
  </si>
  <si>
    <t>-906380538</t>
  </si>
  <si>
    <t xml:space="preserve">Poznámka k položce:_x000d_
cena zahrnuje _x000d_
- výrobu a dopravu_x000d_
- montáž na místě_x000d_
- pevné vybavení požeráku tj:_x000d_
- stupadla_x000d_
- osazené U  profily 80x40 pro dluže tl. 60 mm, pro dvě řady dluží_x000d_
- na zadní straně oka pro napojení na těleso sdruženého objektu_x000d_
_x000d_
Požerák bude z betonu třídy minimálně C30/37 XF3. </t>
  </si>
  <si>
    <t>7</t>
  </si>
  <si>
    <t>389121111R</t>
  </si>
  <si>
    <t>Osazení dílců rámové konstrukce propustků a podchodů hmotnosti do 5 t</t>
  </si>
  <si>
    <t>kus</t>
  </si>
  <si>
    <t>1375237652</t>
  </si>
  <si>
    <t>Osazení dílců rámové konstrukce propustků a podchodů hmotnosti jednotlivě do 5 t</t>
  </si>
  <si>
    <t>https://podminky.urs.cz/item/CS_URS_2022_01/389121111R</t>
  </si>
  <si>
    <t xml:space="preserve">Poznámka k souboru cen:_x000d_
1. Osazení plastových a ocelových propustků je oceněno v katalogu 822-1 Komunikace pozemní a letiště._x000d_
2. V cenách jsou započteny i náklady na rozměření a vytýčení obrysu rámové konstrukce přesýpaných mostních objektů, uložení dílců na základovou desku jeřábem s rektifikací dílce a montážní spojení do doby zmonolitnění._x000d_
3. V cenách nejsou započteny náklady na:_x000d_
a) dílce rámové konstrukce otevřeného nebo uzavřeného profilu, tyto se oceňují ve specifikaci,_x000d_
b) vnitrostaveništní přesuny dílců, tyto se oceňují souborem cen 992 11-4 . Vodorovné přemístění mostních dílců,_x000d_
c) výztuž doplňkovou spár, výztuž se oceňuje souborem cen 389 36-10 Doplňující výztuž prefabrikovaných konstrukcí,_x000d_
d) betonáž základové desky, tyto se oceňují souborem cen 421 32-11 Mostní železobetonové nosné konstrukce deskové nebo klenbové, trámové, ostatní,_x000d_
e) bednění a betonáž spár dílců, tyto se oceňují souborem cen 389 38-11 Doplňková betonáž malého rozsahu včetně bednění,_x000d_
f) izolaci spár vnějších, izolace se oceňuje souborem cen 931 99-41 Těsnění spáry pásy, profily a tmely,_x000d_
g) hydraulické zasouvání osazeného otevřeného rámu po kolejnici do konečné pozice v otevřené stavební jámě, které je nutno ocenit dle nákladů nutných na požadovanou technologii._x000d_
</t>
  </si>
  <si>
    <t xml:space="preserve">Poznámka k položce:_x000d_
V položce jsou započteny i náklady na:_x000d_
1. V cenách jsou započteny i náklady na rozměření a vytýčení obrysu rámové konstrukce, uložení dílců na základovou desku jeřábem s rektifikací dílce a montážní spojení do doby zmonolitnění._x000d_
2. vnitrostaveništní přesuny dílců. _x000d_
3. výztuž doplňkovou spá._x000d_
4. bednění a betonáž spár dílců._x000d_
5. izolaci spár vnějších,  pásy, profily  a tmely, dle systému výrobce._x000d_
_x000d_
</t>
  </si>
  <si>
    <t>9</t>
  </si>
  <si>
    <t>8</t>
  </si>
  <si>
    <t>M</t>
  </si>
  <si>
    <t>59385469</t>
  </si>
  <si>
    <t>propustek rámový 118x240/200x194/150 cm</t>
  </si>
  <si>
    <t>1773585892</t>
  </si>
  <si>
    <t>Poznámka k položce:_x000d_
Rámový propustek na vtokové straně bude v místě napojení na přelivnou hranu BP opatřen od výrobce gumovým těsnícím prvkem pro možnost utěsnění pracovní spáry._x000d_
_x000d_
Vnitřní rozměr šířka 200 x výška 150 cm. Tl stěny 0,2 m. Celková délka 9 m</t>
  </si>
  <si>
    <t>R125.1</t>
  </si>
  <si>
    <t>Nátěr bentonitovým mlékem betonových konstrukcí</t>
  </si>
  <si>
    <t>2023259573</t>
  </si>
  <si>
    <t>Nátěr bentonitovým mlékem betonových konstrukcí v přímém styku s konstrukcí zemní hráze.</t>
  </si>
  <si>
    <t>Poznámka k položce:_x000d_
Bentonitový prášek bude rozmíchán ve vodě a vzniklý roztok bude natřen na části betonových konstrukcí, které budou v přímém kontaktu s tělesem zemní hráze.</t>
  </si>
  <si>
    <t>Nátěr bentonitovým mlékem + plocha obetonávky rámů + plocha čel z vnitřní strany</t>
  </si>
  <si>
    <t>9*2,9+2*9*2+6+3</t>
  </si>
  <si>
    <t>Vodorovné konstrukce</t>
  </si>
  <si>
    <t>10</t>
  </si>
  <si>
    <t>423176511</t>
  </si>
  <si>
    <t>Montáž atypické OK š do 2,4 m, v do 3,0 m most o 1 poli rozpětí do 13 m</t>
  </si>
  <si>
    <t>101935347</t>
  </si>
  <si>
    <t>Montáž atypické nebo speciální ocelové konstrukce šířky do 2,4 m, výšky do 3 m mostu o jednom poli, rozpětí pole do 13 m</t>
  </si>
  <si>
    <t>https://podminky.urs.cz/item/CS_URS_2022_01/423176511</t>
  </si>
  <si>
    <t>0,471+0,017</t>
  </si>
  <si>
    <t>11</t>
  </si>
  <si>
    <t>13010726</t>
  </si>
  <si>
    <t>ocel profilová jakost S235JR (11 375) průřez I (IPN) 240</t>
  </si>
  <si>
    <t>-690466233</t>
  </si>
  <si>
    <t>Poznámka k položce:_x000d_
Hmotnost: 36,20 kg/m</t>
  </si>
  <si>
    <t>2*6,5*36,20/1000</t>
  </si>
  <si>
    <t>12</t>
  </si>
  <si>
    <t>13010712</t>
  </si>
  <si>
    <t>ocel profilová jakost S235JR (11 375) průřez I (IPN) 100</t>
  </si>
  <si>
    <t>-686863687</t>
  </si>
  <si>
    <t>Poznámka k položce:_x000d_
Hmotnost: 8,34 kg/m</t>
  </si>
  <si>
    <t>2*1*8,34/1000</t>
  </si>
  <si>
    <t>13</t>
  </si>
  <si>
    <t>451315111</t>
  </si>
  <si>
    <t>Podkladní nebo vyrovnávací vrstva z betonu C25/30 tl 100 mm</t>
  </si>
  <si>
    <t>-49668572</t>
  </si>
  <si>
    <t>Podkladní nebo vyrovnávací vrstva z betonu prostého tř. C 25/30, ve vrstvě do 100 mm</t>
  </si>
  <si>
    <t>https://podminky.urs.cz/item/CS_URS_2022_01/451315111</t>
  </si>
  <si>
    <t xml:space="preserve">Poznámka k souboru cen:_x000d_
1. V ceně nejsou započteny náklady na úpravu úložné spáry; tyto práce se oceňují cenou 967 04-1111 - úprava úložné spáry v části B 01 tohoto katalogu._x000d_
</t>
  </si>
  <si>
    <t>Dlažba pod výtokem</t>
  </si>
  <si>
    <t>délka * (šířka ve dně + délka po šikmině v březích)</t>
  </si>
  <si>
    <t>10*(2,2+2*2,5)</t>
  </si>
  <si>
    <t>14</t>
  </si>
  <si>
    <t>465513227</t>
  </si>
  <si>
    <t>Dlažba z lomového kamene na cementovou maltu s vyspárováním tl 250 mm pro hráze</t>
  </si>
  <si>
    <t>-1349939075</t>
  </si>
  <si>
    <t>Dlažba z lomového kamene lomařsky upraveného na cementovou maltu, s vyspárováním cementovou maltou, tl. kamene 250 mm</t>
  </si>
  <si>
    <t>https://podminky.urs.cz/item/CS_URS_2022_01/465513227</t>
  </si>
  <si>
    <t xml:space="preserve">Poznámka k souboru cen:_x000d_
1. Ceny neplatí pro:_x000d_
a) dlažby o sklonu přes 1:1; tyto se oceňují příslušnými cenami souboru cen 326 21-1 . Zdivo nadzákladové z lomového kamene upraveného._x000d_
2. V cenách nejsou započteny náklady na:_x000d_
a) podkladní betonové lože; toto se oceňuje cenami souboru cen 451 31-51 Podkladní a výplňové vrstvy z betonu prostého,_x000d_
b) lože z kameniva; toto se oceňuje cenami souboru cen 451.. Lože z kameniva._x000d_
3. Plocha se stanoví v m2 rozvinuté lícní plochy dlažby._x000d_
</t>
  </si>
  <si>
    <t>Poznámka k položce:_x000d_
SPáry budou vyspárovany spárovací hmotou pro spárování přírodního kamene ve vnějším prostředí.</t>
  </si>
  <si>
    <t>Úpravy povrchů, podlahy a osazování výplní</t>
  </si>
  <si>
    <t>26</t>
  </si>
  <si>
    <t>628613611</t>
  </si>
  <si>
    <t>Žárové zinkování ponorem dílů ocelových konstrukcí mostů hmotnosti do 100 kg</t>
  </si>
  <si>
    <t>kg</t>
  </si>
  <si>
    <t>-608968168</t>
  </si>
  <si>
    <t>Žárové zinkování ponorem dílů ocelových konstrukcí mostů hmotnosti dílců do 100 kg</t>
  </si>
  <si>
    <t>https://podminky.urs.cz/item/CS_URS_2022_01/628613611</t>
  </si>
  <si>
    <t>(0,471+0,017)*1000</t>
  </si>
  <si>
    <t>Svislé a kompletní konstrukce</t>
  </si>
  <si>
    <t>321214511</t>
  </si>
  <si>
    <t>Zdivo nadzákladové z lomového kamene vodních staveb na sucho jednostranně lícované</t>
  </si>
  <si>
    <t>-1023083698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</si>
  <si>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na sucho jednostranně lícované</t>
  </si>
  <si>
    <t>https://podminky.urs.cz/item/CS_URS_2022_01/321214511</t>
  </si>
  <si>
    <t xml:space="preserve">Poznámka k souboru cen:_x000d_
1. Ceny -3235, -3345, -3445 lze použít i pro dlažby z lomového kamene o sklonu přes 1:1._x000d_
2. Ceny -4511, -4591 lze použít i pro rovnaninu z lomového kamene o sklonu přes 1:1._x000d_
3. Objem se stanoví v m3 zdiva; objem dutin do 0,20 m3 jednotlivě se od celkového objemu neodečítá._x000d_
</t>
  </si>
  <si>
    <t>dvě křídla na návodní strane = 2*(délka kolmé části * výška + délka šikmého křídla * střední výška (včetně základu 0,8 m))*tl. kce</t>
  </si>
  <si>
    <t>2*(6,50*(1,84/2+0,8))*0,6</t>
  </si>
  <si>
    <t>křídla na výtoku na vzdušní straně hráze = 2*(délka šikmé části * střední výška včetně základu 0,8)*tl. kce</t>
  </si>
  <si>
    <t>2*(2,55*(2,26/2+0,8))*0,6</t>
  </si>
  <si>
    <t>767</t>
  </si>
  <si>
    <t>Konstrukce zámečnické</t>
  </si>
  <si>
    <t>16</t>
  </si>
  <si>
    <t>767161123</t>
  </si>
  <si>
    <t>Montáž zábradlí rovného z trubek do ocelové konstrukce hm do 20 kg</t>
  </si>
  <si>
    <t>m</t>
  </si>
  <si>
    <t>399386957</t>
  </si>
  <si>
    <t>Montáž zábradlí rovného z trubek nebo tenkostěnných profilů na ocelovou konstrukci, hmotnosti 1 m zábradlí do 20 kg</t>
  </si>
  <si>
    <t>https://podminky.urs.cz/item/CS_URS_2022_01/767161123</t>
  </si>
  <si>
    <t xml:space="preserve">Poznámka k souboru cen:_x000d_
1. Cenami -51 . . lze oceňovat i montáž madel a průběžnou (horizontální) výplň z trubek nebo tenkostěnných profilů, které se montují z dodaných dílů na samostatně osazované ocelové sloupky nebo na zabudované kotevní prvky._x000d_
2. Cenami nelze oceňovat montáž samostatného sloupku pro dřevěné madlo; tyto práce se oceňují cenou 767 22-0550 Osazení samostatného sloupku._x000d_
3. V cenách nejsou započteny náklady na:_x000d_
a) vytvoření ohybu nebo ohybníku; tyto práce se oceňují cenou 767 22-0191 nebo -0490 Příplatek za vytvoření ohybu,_x000d_
b) montáž hliníkových krycích lišt; tyto práce se oceňují cenami 767 89-6110 až -6115 Montáž ostatních zámečnických konstrukcí,_x000d_
c) montáž výplně tvarovaným plechem._x000d_
</t>
  </si>
  <si>
    <t>zábradlí na lávce jednostranné</t>
  </si>
  <si>
    <t>1*6,5</t>
  </si>
  <si>
    <t>17</t>
  </si>
  <si>
    <t>767161211</t>
  </si>
  <si>
    <t>Montáž zábradlí rovného z profilové oceli do zdi hm do 20 kg</t>
  </si>
  <si>
    <t>-660637109</t>
  </si>
  <si>
    <t>Montáž zábradlí rovného z profilové oceli do zdiva, hmotnosti 1 m zábradlí do 20 kg</t>
  </si>
  <si>
    <t>https://podminky.urs.cz/item/CS_URS_2022_01/767161211</t>
  </si>
  <si>
    <t>zábradlí na čelech propusti</t>
  </si>
  <si>
    <t>2*3,5</t>
  </si>
  <si>
    <t>18</t>
  </si>
  <si>
    <t>63126080R</t>
  </si>
  <si>
    <t>zábradlí ocelové svařované Pz - madlo, jedna vodorovná výplň, výška 1,1m</t>
  </si>
  <si>
    <t>-1410077170</t>
  </si>
  <si>
    <t>6,5+7</t>
  </si>
  <si>
    <t>19</t>
  </si>
  <si>
    <t>767590120</t>
  </si>
  <si>
    <t>Montáž podlahového roštu šroubovaného</t>
  </si>
  <si>
    <t>-660968264</t>
  </si>
  <si>
    <t>Montáž podlahových konstrukcí podlahových roštů, podlah připevněných šroubováním</t>
  </si>
  <si>
    <t>https://podminky.urs.cz/item/CS_URS_2022_01/767590120</t>
  </si>
  <si>
    <t>7*21,62</t>
  </si>
  <si>
    <t>20</t>
  </si>
  <si>
    <t>55347050</t>
  </si>
  <si>
    <t>rošt podlahový svařovaný žárově zinkovaný velikost 30/3 mm 800x1000mm</t>
  </si>
  <si>
    <t>-1013365033</t>
  </si>
  <si>
    <t>Poznámka k položce:_x000d_
hmotnost 21,62 kg</t>
  </si>
  <si>
    <t>R115</t>
  </si>
  <si>
    <t>Spojovací materiál a ocelové kování</t>
  </si>
  <si>
    <t>1221015065</t>
  </si>
  <si>
    <t>Dodávka+ montáž spojovacích úhelníků pro přikotvení nosníků k prahu v tělese hráze a přichycení ke konstrukci požeráku.</t>
  </si>
  <si>
    <t>Poznámka k položce:_x000d_
Dodávka+ montáž spojovacích úhelníků pro přikotvení nosníků k stěnám propusti.Úhelníky budou galvanicky pozinkovány. _x000d_
_x000d_
Součástí dodávky je i spojovací materiál a 8 ks chemické kotvy pro přikotvení do stěn. Přikotvení na obou stranách bude kluzné ve směru nosníků lávky pro umožnění tepelné roztažnosti nosníků._x000d_
_x000d_
Součástí položky je i vrtání otvorů, čištění otvorů stlačeným vzduchem a kulatým kartáčkem._x000d_
_x000d_
Součástí položky je spojovací materiál (závitové tyče, matky, podložky)</t>
  </si>
  <si>
    <t>Ostatní konstrukce a práce, bourání</t>
  </si>
  <si>
    <t>27</t>
  </si>
  <si>
    <t>953333615</t>
  </si>
  <si>
    <t>PVC těsnící pás dodatečný přírubový pro připojení nové kce ke stávající vnitřní 180/170 mm</t>
  </si>
  <si>
    <t>425107769</t>
  </si>
  <si>
    <t>PVC těsnící pás do betonových konstrukcí dodatečný přírubový pro připojení nové stavby ke stávající konstrukci vnitřní, pokládaný doprostřed konstrukce mezi výztuž rozměru 180/170 mm</t>
  </si>
  <si>
    <t>https://podminky.urs.cz/item/CS_URS_2022_01/953333615</t>
  </si>
  <si>
    <t>mezi přeliv a propust - dno + 2 svislé po úroveň přelivné hrany</t>
  </si>
  <si>
    <t>2,5+2*2,3</t>
  </si>
  <si>
    <t>28</t>
  </si>
  <si>
    <t>953333913</t>
  </si>
  <si>
    <t>Příplatek k cenám těsnících pásů za vytvoření vertikální tvarovky L</t>
  </si>
  <si>
    <t>911381723</t>
  </si>
  <si>
    <t>PVC těsnící pás do betonových konstrukcí Příplatek k cenám těsnících pásů za vytvoření tvarovky vertikální, tvaru L</t>
  </si>
  <si>
    <t>https://podminky.urs.cz/item/CS_URS_2022_01/953333913</t>
  </si>
  <si>
    <t>22</t>
  </si>
  <si>
    <t>953334421</t>
  </si>
  <si>
    <t>Těsnící plech do pracovních spar betonových kcí s bitumenovým povrchem oboustranným š 125 mm</t>
  </si>
  <si>
    <t>556949713</t>
  </si>
  <si>
    <t>Těsnící plech do pracovních spar betonových konstrukcí horizontálních i vertikálních (podlaha - zeď, zeď - strop a technologických) délky do 2,5 m s nožičkou s bitumenovým povrchem oboustranným, šířky 125 mm</t>
  </si>
  <si>
    <t>https://podminky.urs.cz/item/CS_URS_2022_01/953334421</t>
  </si>
  <si>
    <t>2*6,5+2,5+2*2,0+3,0</t>
  </si>
  <si>
    <t>34</t>
  </si>
  <si>
    <t>966041111</t>
  </si>
  <si>
    <t>Bourání konstrukcí LTM zdiva z betonu prostého neprokládaného ručně</t>
  </si>
  <si>
    <t>-1817346098</t>
  </si>
  <si>
    <t>Bourání konstrukcí ve vodních tocích s přemístěním suti na hromady na vzdálenost do 20 m nebo s naložením na dopravní prostředek ručně z betonu prostého neprokládaného</t>
  </si>
  <si>
    <t>https://podminky.urs.cz/item/CS_URS_2022_01/966041111</t>
  </si>
  <si>
    <t>stávající propustek</t>
  </si>
  <si>
    <t>plocha v PR * délka + 2*čelo</t>
  </si>
  <si>
    <t>1,2*7,5+2*4*0,4*2,0</t>
  </si>
  <si>
    <t>35</t>
  </si>
  <si>
    <t>R997321-1</t>
  </si>
  <si>
    <t>Likvidace vybouraných hmot a sutí dle platné legislativy, včetně předložení dokladu o likvidaci</t>
  </si>
  <si>
    <t>1083783614</t>
  </si>
  <si>
    <t>Vodorovné přemístění vybouraných hmot a sutí po suchu na zvolenou skládku dle možností zhotovitele bez ohledu na dopravní vzdálenost vč. naložení v místě stavby, uložení na skládku, poplatku za skládkovné - likvidace dle platné legislativy vč. všech souvisejících činností</t>
  </si>
  <si>
    <t xml:space="preserve">Poznámka k položce:_x000d_
Poznámka k položce: - např. řízená skládka ................. (vzd. ....... km)  1. V ceně jsou započteny i náhrady za jízdu loženého vozidla v terénu, ve výkopišti nebo na násypišti. 2. V ceně jsou započteny i náklady na vodorovné přemístění vybouraných hmot a sutí až na místo definitivního uložení na vzdálenost od těžiště nakládky do místa vykládky (řízená skládka odpadů). 3. V ceně jsou započteny i náklady na svislé přemístění vybouraných hmot a sutí, výška svislé dopravy je svislá vzdálenost mezi místem nakládání do zařízení pro svislou dopravu a místem, kde se toto zařízení vyprazdňuje. 4.  V cenách jsou započteny i náklady     a) při vodorovné dopravě po suchu na přepravu za ztížených provozních podmínek,     b) při nakládání nebo překládání na dopravu do 15 m vodorovně a současně do 4 m svisle.     c) na požadovaný způsob uložení vybouraných hmot a sutí na skládce. 5. V ceně je započten i poplatek za uložení vybouraných hmot a sutí na uvažované řízené skládce odpadů dle zákona 185/2001 Sb. 6. Množství jednotek vybouraných hmot a sutí se určí v m3 původní konstrukce před zahájením bouracích prací. 7. Bude-li zhotovitelem zvoleno jiné místo uložení odsouhlasené objednatelem, bude v ceně započtena dopravní vzdálenost až na místo uložení, včetně všech souvisejících činností, poplatků, projednání apod. 8. Zhotovitel předloží objednateli doklad o likvidaci výkopku (vážné lístky, popř. čestné prohlášení). 9. Položka je uvažována, včetně všech souvisejících činností.</t>
  </si>
  <si>
    <t>36</t>
  </si>
  <si>
    <t>R115001-1</t>
  </si>
  <si>
    <t>Převedení vody pomocí potrubí a čerpání po celou dobu stavby</t>
  </si>
  <si>
    <t>-372524970</t>
  </si>
  <si>
    <t>Převedení vody pomocí potrubí, včetně zřízení hrázek, přeložení a demontáže převodu vody, úklidu hrázek a čerpání po celou dobu stavby, včetně všech souvisejících činností</t>
  </si>
  <si>
    <t xml:space="preserve">Poznámka k položce:_x000d_
Poznámka k položce: Min. světlost potrubí dle PD je DN600_x000d_
_x000d_
1. V ceně jsou započteny i náklady na zřízení hrázek z vhodných zemin nebo pytlů plněných pískem. Lze použít kombinaci konstrukce hrázky. 2. V ceně jsou započteny i náklady na materiály zemních nebo pytlovaných hrázek. 3. V ceně jsou započteny i náklady na těsnící vrstvy v případě použití plně pytlované hrázky. 4. V ceně jsou započteny i náklady na likvidaci hrázek a jejich úklid. 5. V ceně jsou započteny i náklady na: a) montáž, přeložení a demontáž potrubí nebo žlabu a těsnění po dobu provozu	b) opotřebení hmot, c) podpůrné konstrukce (např. podpěry). 5. Potrubí (žlaby) bude ve vlastnictví (nájmu) zhotovitele. 6. Čerpání je uvažováno ve dne, v noci, v pracovní dny i ve dnech pracovního klidu. 7. V cenách jsou započteny i náklady na odpadní potrubí v délce do 20 m, na lešení pod čerpadla a pod odpadní potrubí, apod. 8. V cenách jsou započteny i náklady na zřízení a odstranění čerpacích jímek včetně vystrojení jímky a potřebný materiál. 9. Doba, po kterou nejsou čerpadla v činnosti, se neoceňuje. Výjimkou je přerušení čerpání vody na dobu do 15 minut jednotlivě; toto přerušení se od doby čerpání neodečítá. 10. Čerpání je uvažováno na dopravní výšku do 10 m. 11. Dopravní výškou vody se rozumí svislá vzdálenost mezi hladinou vody v jímce sníženou čerpáním a vodorovnou rovinou proloženou osou nejvyššího bodu výtlačného potrubí.  12. V ceně jsou započteny i náklady na přítomnost pohotovostní soupravy. 13. V ceně jsou započteny i náklady na veškeré provozní hmoty a média. 14. Položka je uvažována, včetně všech souvisejících činností (např. přesuny hmot, plnění pytlů, dočerpávání pohonných hmot, manipulace s materiálem apod.).</t>
  </si>
  <si>
    <t>RD7</t>
  </si>
  <si>
    <t>Doplňující konstrukce požeráku</t>
  </si>
  <si>
    <t>23</t>
  </si>
  <si>
    <t>934956124</t>
  </si>
  <si>
    <t>Hradítka z dubového dřeva tl 50 mm</t>
  </si>
  <si>
    <t>2065854749</t>
  </si>
  <si>
    <t>Přepadová a ochranná zařízení nádrží dřevěná hradítka (dluže požeráku) š.150 mm, bez nátěru, s potřebným kováním z dubového dřeva, tl. 50 mm</t>
  </si>
  <si>
    <t>https://podminky.urs.cz/item/CS_URS_2022_01/934956124</t>
  </si>
  <si>
    <t xml:space="preserve">Poznámka k souboru cen:_x000d_
1. Ceny -3111 až -3116 lze použít i pro lávky o několika polích. Každé pole se však z hlediska volby ceny považuje za samostatnou lávku._x000d_
2. V cenách jsou započteny i náklady na nezbytné kování a spojovací prvky._x000d_
3. Množství měrných jednotek:_x000d_
a) u cen -3111 až -3116 se stanoví v m2 plochy obsluhovacích lávek,_x000d_
b) u cen -6111 až -6222 se stanoví v m2 pohledové plochy hradítek a stavidlových tabulí_x000d_
</t>
  </si>
  <si>
    <t xml:space="preserve">Poznámka k položce:_x000d_
Dluže požeráku budou osazeny pouze do drážky ve vzdálenosti 0,5 m od nátokové stěny. Dluže budou dubové, délky 1,06 m. šířka dluží bude v rozmezí 100-160 mm.  Tloušťka dluží bude 50 mm._x000d_
_x000d_
Cena zahrnuje:_x000d_
- osazení_x000d_
- kování a spojovací prvky (šrouby, matice, oka pro vytažení 2 ks na každé dluži)_x000d_
- vytahovací tyč s hákem na konci pro vytažení dluže</t>
  </si>
  <si>
    <t>1,75*0,6</t>
  </si>
  <si>
    <t>24</t>
  </si>
  <si>
    <t>936501111</t>
  </si>
  <si>
    <t>Limnigrafická lať</t>
  </si>
  <si>
    <t>1762330976</t>
  </si>
  <si>
    <t>Limnigrafická lať osazená v jakémkoliv sklonu</t>
  </si>
  <si>
    <t>https://podminky.urs.cz/item/CS_URS_2022_01/936501111</t>
  </si>
  <si>
    <t xml:space="preserve">Poznámka k souboru cen:_x000d_
1. V ceně jsou započteny i náklady na provedení úpravy podkladů na nosné konstrukci._x000d_
2. Množství jednotek se stanoví v m celkové délky limnigrafické latě._x000d_
</t>
  </si>
  <si>
    <t>Poznámka k položce:_x000d_
Lať bude osazena na vnější pravé straně vrchního bloku opožeráku. a bude opatřena označením hodnotami max, min a provozní hladiny</t>
  </si>
  <si>
    <t>25</t>
  </si>
  <si>
    <t>R106</t>
  </si>
  <si>
    <t>Uzamykatelný poklop požeráku</t>
  </si>
  <si>
    <t>kpl</t>
  </si>
  <si>
    <t>852118632</t>
  </si>
  <si>
    <t>Poklop požeráku</t>
  </si>
  <si>
    <t>Poznámka k položce:_x000d_
Poklop požeráku bude tvořen ocelovým 3 mm silným lístkovým plechem s madlem pro zvednutí. Poklop bude zajištěn ocelovými prvky. K zamčení bude použit visací zámek osazen do oka na pevném rámu. _x000d_
Cena zahrnuje: _x000d_
- rám_x000d_
- kotvení rámu do požeráku_x000d_
- panty_x000d_
- petlice _x000d_
- zámek _x000d_
- osazení na místě_x000d_
- zarážka proti vysazení_x000d_
- ocelová tyč opatřená hákem pro vytahování dluží_x000d_
- pozinkování</t>
  </si>
  <si>
    <t>998</t>
  </si>
  <si>
    <t>Přesun hmot</t>
  </si>
  <si>
    <t>38</t>
  </si>
  <si>
    <t>998321011</t>
  </si>
  <si>
    <t>Přesun hmot pro hráze přehradní zemní a kamenité</t>
  </si>
  <si>
    <t>1546680818</t>
  </si>
  <si>
    <t>Přesun hmot pro objekty hráze přehradní zemní a kamenité dopravní vzdálenost do 500 m</t>
  </si>
  <si>
    <t>https://podminky.urs.cz/item/CS_URS_2022_01/998321011</t>
  </si>
  <si>
    <t>2 - Úpravy zátopy</t>
  </si>
  <si>
    <t xml:space="preserve">HSV -  Práce a dodávky HSV</t>
  </si>
  <si>
    <t xml:space="preserve"> Práce a dodávky HSV</t>
  </si>
  <si>
    <t>121103111</t>
  </si>
  <si>
    <t>Skrývka zemin schopných zúrodnění v rovině a svahu do 1:5</t>
  </si>
  <si>
    <t>-650056030</t>
  </si>
  <si>
    <t>Skrývka zemin schopných zúrodnění v rovině a ve sklonu do 1:5</t>
  </si>
  <si>
    <t>https://podminky.urs.cz/item/CS_URS_2022_01/121103111</t>
  </si>
  <si>
    <t xml:space="preserve">Poznámka k souboru cen:_x000d_
1. V ceně jsou započteny i náklady spojené s naložením na dopravní prostředek nebo s přehozením do 3,0 m._x000d_
2. Ceny lze použít i pro těžení zemin schopných zúrodnění ve výkopišti, zemníku, i ulehlých z deponie._x000d_
</t>
  </si>
  <si>
    <t>plocha * tl. vrstvy</t>
  </si>
  <si>
    <t>skryvka</t>
  </si>
  <si>
    <t>24000*0,2</t>
  </si>
  <si>
    <t>122151107</t>
  </si>
  <si>
    <t>Odkopávky a prokopávky nezapažené v hornině třídy těžitelnosti I skupiny 1 a 2 objem přes 5000 m3 strojně</t>
  </si>
  <si>
    <t>-669470013</t>
  </si>
  <si>
    <t>Odkopávky a prokopávky nezapažené strojně v hornině třídy těžitelnosti I skupiny 1 a 2 přes 5 000 m3</t>
  </si>
  <si>
    <t>https://podminky.urs.cz/item/CS_URS_2022_01/122151107</t>
  </si>
  <si>
    <t xml:space="preserve">Poznámka k souboru cen:_x000d_
1. V cenách jsou započteny i náklady na přehození výkopku na vzdálenost do 3 m nebo naložení na dopravní prostředek._x000d_
</t>
  </si>
  <si>
    <t>Poznámka k položce:_x000d_
Odkopávky stávajícího prostoru zátopy na dno retenčního prostoru určené PD. Odtěžená zemina bude uložena do zemního valu na pravém břehu nádrže._x000d_
_x000d_
Podloží je převážně jílovitého charakteru. je třeba počítat se zvýšenou pracností vlivem lepivosti a rozbředavého podloží. V místě jsou pravděpodobné vývěry podzemní vody.</t>
  </si>
  <si>
    <t>celkový objem výkopu - objem skrývky</t>
  </si>
  <si>
    <t>výkopek</t>
  </si>
  <si>
    <t>23000-4800</t>
  </si>
  <si>
    <t>162351103</t>
  </si>
  <si>
    <t>Vodorovné přemístění přes 50 do 500 m výkopku/sypaniny z horniny třídy těžitelnosti I skupiny 1 až 3</t>
  </si>
  <si>
    <t>-2084872228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</si>
  <si>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</si>
  <si>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https://podminky.urs.cz/item/CS_URS_2022_01/162351103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</si>
  <si>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</si>
  <si>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přesun vhodné zeminy do hráze (hodnoty Z SO.01.3.) = nedostatek zeminy do hráze, nutné vzít ze zátopy</t>
  </si>
  <si>
    <t>doHráze</t>
  </si>
  <si>
    <t>4967-2893</t>
  </si>
  <si>
    <t>přesun na poloostrov a na zemní val</t>
  </si>
  <si>
    <t>16126</t>
  </si>
  <si>
    <t>181151311</t>
  </si>
  <si>
    <t>Plošná úprava terénu přes 500 m2 zemina skupiny 1 až 4 nerovnosti přes 50 do 100 mm v rovinně a svahu do 1:5</t>
  </si>
  <si>
    <t>1158228346</t>
  </si>
  <si>
    <t>Plošná úprava terénu v zemině skupiny 1 až 4 s urovnáním povrchu bez doplnění ornice souvislé plochy přes 500 m2 při nerovnostech terénu přes 50 do 100 mm v rovině nebo na svahu do 1:5</t>
  </si>
  <si>
    <t>https://podminky.urs.cz/item/CS_URS_2022_01/181151311</t>
  </si>
  <si>
    <t xml:space="preserve">Poznámka k souboru cen:_x000d_
1. Ceny jsou určeny pro vyrovnání nerovností neupraveného rostlého nebo ulehlého terénu._x000d_
2. Ceny lze použít pro vyrovnání terénu při zakládání trávníku._x000d_
3. V cenách nejsou započteny náklady na hutnění, tyto náklady se oceňují cenami souboru cen 171 15 ... Zhutnění podloží pod násypy z rostlé horniny tř. 1 až 4 katalogu 800-1 Zemní práce._x000d_
4. V cenách o sklonu svahu přes 1:1 jsou uvažovány podmínky pro svahy běžně schůdné; bez použití lezeckých technik. V případě použití lezeckých technik se tyto náklady oceňují individuálně._x000d_
</t>
  </si>
  <si>
    <t>Poznámka k položce:_x000d_
Zátopa bude vytvarována dle D.4.5. Podélného profilu, D.4.3. Vzorového řezu a D.4.4. příčných řezů. V ose zátopy bude stoka dle výkresu D.4.3.. Stoka budou s šířkou ve dne 2,0 m, hluboká 0,5 m a se sklonem břehů 1:4.</t>
  </si>
  <si>
    <t>plocha zátopy-plocha ostrova kde bude ostrov-plocha zemního valu (část která je ve svahování)</t>
  </si>
  <si>
    <t>26000-2500-3580</t>
  </si>
  <si>
    <t>171251101</t>
  </si>
  <si>
    <t>Uložení sypaniny do násypů nezhutněných strojně</t>
  </si>
  <si>
    <t>-838414853</t>
  </si>
  <si>
    <t>Uložení sypanin do násypů strojně s rozprostřením sypaniny ve vrstvách a s hrubým urovnáním nezhutněných jakékoliv třídy těžitelnosti</t>
  </si>
  <si>
    <t>https://podminky.urs.cz/item/CS_URS_2022_01/171251101</t>
  </si>
  <si>
    <t>Poznámka k položce:_x000d_
Hutnění tělesa hráze po vrstvách tloušťky max. 200 mm. Na 96 % PS</t>
  </si>
  <si>
    <t>objem násypů (ostrov) - objem ornice</t>
  </si>
  <si>
    <t>násyp</t>
  </si>
  <si>
    <t>4900-2500*0,2</t>
  </si>
  <si>
    <t>zemní val</t>
  </si>
  <si>
    <t>11726</t>
  </si>
  <si>
    <t>181006127</t>
  </si>
  <si>
    <t>Rozprostření zemin tl vrstvy do 0,6 m schopných zúrodnění ve sklonu přes 1:5</t>
  </si>
  <si>
    <t>-1896078550</t>
  </si>
  <si>
    <t>Rozprostření zemin schopných zúrodnění ve sklonu přes 1:5, tloušťka vrstvy přes 0,50 do 0,60 m</t>
  </si>
  <si>
    <t>https://podminky.urs.cz/item/CS_URS_2022_01/181006127</t>
  </si>
  <si>
    <t>plocha ostrova</t>
  </si>
  <si>
    <t>2500</t>
  </si>
  <si>
    <t xml:space="preserve">plocha zemního valu </t>
  </si>
  <si>
    <t>4850</t>
  </si>
  <si>
    <t>181411122</t>
  </si>
  <si>
    <t>Založení lučního trávníku výsevem pl do 1000 m2 ve svahu přes 1:5 do 1:2</t>
  </si>
  <si>
    <t>957875934</t>
  </si>
  <si>
    <t>Založení trávníku na půdě předem připravené plochy do 1000 m2 výsevem včetně utažení lučního na svahu přes 1:5 do 1:2</t>
  </si>
  <si>
    <t>https://podminky.urs.cz/item/CS_URS_2022_01/181411122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</si>
  <si>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</si>
  <si>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Poznámka k položce:_x000d_
Osetí ohumusovaných prostorů tělesa hráze.</t>
  </si>
  <si>
    <t>plocha zemního valu</t>
  </si>
  <si>
    <t xml:space="preserve">plocha svahů nádrže nad hladinou </t>
  </si>
  <si>
    <t>2800</t>
  </si>
  <si>
    <t>00572474</t>
  </si>
  <si>
    <t>osivo směs travní krajinná-svahová</t>
  </si>
  <si>
    <t>-1382263438</t>
  </si>
  <si>
    <t>10150*0,015 'Přepočtené koeficientem množství</t>
  </si>
  <si>
    <t>182251101</t>
  </si>
  <si>
    <t>Svahování násypů strojně</t>
  </si>
  <si>
    <t>269064772</t>
  </si>
  <si>
    <t>Svahování trvalých svahů do projektovaných profilů strojně s potřebným přemístěním výkopku při svahování násypů v jakékoliv hornině</t>
  </si>
  <si>
    <t>https://podminky.urs.cz/item/CS_URS_2022_01/182251101</t>
  </si>
  <si>
    <t>Poznámka k položce:_x000d_
Svahování násypu tělesa hráze. Návodní strana v poměru 1:2,5 a vzdušní starana v poměru 1:2</t>
  </si>
  <si>
    <t>svahy ostrova</t>
  </si>
  <si>
    <t>1250</t>
  </si>
  <si>
    <t>svahy zemního valu</t>
  </si>
  <si>
    <t>3580</t>
  </si>
  <si>
    <t>skrývka</t>
  </si>
  <si>
    <t>610</t>
  </si>
  <si>
    <t>2893</t>
  </si>
  <si>
    <t>3 - Úprava hráze</t>
  </si>
  <si>
    <t>HSV - Práce a dodávky HSV</t>
  </si>
  <si>
    <t>Práce a dodávky HSV</t>
  </si>
  <si>
    <t>121103112</t>
  </si>
  <si>
    <t>Skrývka zemin schopných zúrodnění ve svahu do 1:2</t>
  </si>
  <si>
    <t>-1059958231</t>
  </si>
  <si>
    <t>Skrývka zemin schopných zúrodnění ve sklonu přes 1:5 do 1:2</t>
  </si>
  <si>
    <t>https://podminky.urs.cz/item/CS_URS_2022_01/121103112</t>
  </si>
  <si>
    <t>3050*0,2</t>
  </si>
  <si>
    <t>122151106</t>
  </si>
  <si>
    <t>Odkopávky a prokopávky nezapažené v hornině třídy těžitelnosti I skupiny 1 a 2 objem do 5000 m3 strojně</t>
  </si>
  <si>
    <t>-698992794</t>
  </si>
  <si>
    <t>Odkopávky a prokopávky nezapažené strojně v hornině třídy těžitelnosti I skupiny 1 a 2 přes 1 000 do 5 000 m3</t>
  </si>
  <si>
    <t>https://podminky.urs.cz/item/CS_URS_2022_01/122151106</t>
  </si>
  <si>
    <t>Poznámka k položce:_x000d_
Hloubení zákaldové rýhy pro konstrukci požeráku bude realizováno po výkopu základové rýhy tělesa zemní hráze. Hloubka výkopu rýhy je počítána hranice zákaldové spáry zemní hráze._x000d_
Rozměr podkaldního betonu je na každé straně rtozšířen o 0.5 m pro možnost uložení bednění.</t>
  </si>
  <si>
    <t>2893 "celkem</t>
  </si>
  <si>
    <t>80% v hornině tř. 1-2 a 20 % v tř. 3</t>
  </si>
  <si>
    <t>výkopek*0,8</t>
  </si>
  <si>
    <t>122251106</t>
  </si>
  <si>
    <t>Odkopávky a prokopávky nezapažené v hornině třídy těžitelnosti I skupiny 3 objem do 5000 m3 strojně</t>
  </si>
  <si>
    <t>1264626604</t>
  </si>
  <si>
    <t>Odkopávky a prokopávky nezapažené strojně v hornině třídy těžitelnosti I skupiny 3 přes 1 000 do 5 000 m3</t>
  </si>
  <si>
    <t>https://podminky.urs.cz/item/CS_URS_2022_01/122251106</t>
  </si>
  <si>
    <t>výkopek*0,2</t>
  </si>
  <si>
    <t>1264928732</t>
  </si>
  <si>
    <t xml:space="preserve">Poznámka k souboru cen:_x000d_
1. V cenách jsou započteny i náklady na:_x000d_
a) shrnutí výkopku ve výkopišti a hrubé rozhrnutí v násypišti,_x000d_
b) udržování sjízdnosti cest uvnitř násypiště i výkopiště, pokud vrcholky nerovností nejsou vyšší než +- 0,5 m,_x000d_
c) příplatky za jízdu v terénu uvnitř výkopiště i násypiště._x000d_
2. V cenách nejsou započteny náklady na příplatky za jízdu v terénu mimo výkopiště a násypiště._x000d_
</t>
  </si>
  <si>
    <t>640177218</t>
  </si>
  <si>
    <t>na mezideponii a zpět</t>
  </si>
  <si>
    <t>výkopek*2</t>
  </si>
  <si>
    <t>-339286534</t>
  </si>
  <si>
    <t xml:space="preserve">Poznámka k souboru cen:_x000d_
1. Ceny -1131 až -1133 jsou určeny pro nakládání, překládání a vykládání na vzdálenost_x000d_
a) do 20 m vodorovně; vodorovná vzdálenost se měří od těžnice lodi k těžnici druhé lodi, nebo k těžišti hromady na břehu nebo k těžišti dopravního prostředku na suchu,_x000d_
b) do 4 m svisle; svislá vzdálenost se měří od pracovní hladiny vody k úrovni srovna- 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2. Množství měrných jednotek se určí v rostlém stavu horniny._x000d_
</t>
  </si>
  <si>
    <t>171103202</t>
  </si>
  <si>
    <t>Uložení sypanin z horniny třídy těžitelnosti I a II skupiny 1 až 4 do hrází nádrží se zhutněním 100 % PS C s příměsí jílu přes 20 do 50 %</t>
  </si>
  <si>
    <t>-1187763983</t>
  </si>
  <si>
    <t>Uložení netříděných sypanin do zemních hrází z hornin třídy těžitelnosti I a II, skupiny 1 až 4 pro jakoukoliv šířku koruny přehradních a jiných vodních nádrží se zhutněním do 100 % PS - koef. C s příměsí jílové hlíny přes 20 do 50 % objemu</t>
  </si>
  <si>
    <t>https://podminky.urs.cz/item/CS_URS_2022_01/171103202</t>
  </si>
  <si>
    <t xml:space="preserve">Poznámka k souboru cen:_x000d_
1. Ceny nelze použít pro rozšíření návodního nebo vzdušného líce zemních hrází, jehož šířka je menší než 3 m; toto rozšíření se ocení cenou 172 15-3102 Zřízení těsnícího jádra nebo šířky těsnící vrstvy přes 1 do 3 m._x000d_
</t>
  </si>
  <si>
    <t>4967-200 "celkový zásyp - zásyp kolem objektů</t>
  </si>
  <si>
    <t>171151101</t>
  </si>
  <si>
    <t>Hutnění boků násypů pro jakýkoliv sklon a míru zhutnění svahu</t>
  </si>
  <si>
    <t>887107120</t>
  </si>
  <si>
    <t>Hutnění boků násypů z hornin soudržných a sypkých pro jakýkoliv sklon, délku a míru zhutnění svahu</t>
  </si>
  <si>
    <t>https://podminky.urs.cz/item/CS_URS_2022_01/171151101</t>
  </si>
  <si>
    <t>Poznámka k položce:_x000d_
Hutnění svahovaného násypů návodní a vzdušní strany tělesa zemní hráze</t>
  </si>
  <si>
    <t>plocha hráze - plocha koruny</t>
  </si>
  <si>
    <t>2314-275*5</t>
  </si>
  <si>
    <t>-2074512704</t>
  </si>
  <si>
    <t xml:space="preserve">Poznámka k souboru cen:_x000d_
1. Ceny nelze použít pro zásyp rýh pro drenážní trativody pro lesnicko-technické meliorace a zemědělské. Zásyp těchto rýh se oceňuje cenami souboru cen 174 Zásyp rýh pro drény._x000d_
2. V cenách je započteno přemístění sypaniny ze vzdálenosti 10 m od kraje výkopu nebo zasypávaného prostoru, měřeno k těžišti skládky._x000d_
3. Objem zásypu je rozdíl objemu výkopu a objemu do něho vestavěných konstrukcí nebo uložených vedení i s jejich obklady a podklady. Objem potrubí do DN 180, příp. i s obalem, se od objemu zásypu neodečítá. Pro stanovení objemu zásypu se od objemu výkopu odečítá i objem obsypu potrubí oceňovaný cenami souboru cen 175 Obsyp potrubí, přichází-li v úvahu ._x000d_
4. Odklizení zbylého výkopku po provedení zásypu zářezů se šikmými stěnami pro podzemní vedení nebo zásypu jam a rýh pro podzemní vedení se oceňuje cenami souboru cen 167 Nakládání výkopku nebo sypaniny a 162 Vodorovné přemístění výkopku._x000d_
5. Rozprostření zbylého výkopku podél výkopu a nad výkopem po provedení zásypů zářezů se šikmými stěnami pro podzemní vedení nebo zásypu jam a rýh pro podzemní vedení se oceňuje cenami souborů cen 171 Uložení sypaniny do násypů._x000d_
6. V cenách nejsou zahrnuty náklady na prohození sypaniny, tyto náklady se oceňují cenou 17411-1109 Příplatek za prohození sypaniny._x000d_
</t>
  </si>
  <si>
    <t>zásyp koelm objektů</t>
  </si>
  <si>
    <t>200</t>
  </si>
  <si>
    <t>181006123</t>
  </si>
  <si>
    <t>Rozprostření zemin tl vrstvy do 0,2 m schopných zúrodnění ve sklonu přes 1:5</t>
  </si>
  <si>
    <t>411048328</t>
  </si>
  <si>
    <t>Rozprostření zemin schopných zúrodnění ve sklonu přes 1:5, tloušťka vrstvy přes 0,15 do 0,20 m</t>
  </si>
  <si>
    <t>https://podminky.urs.cz/item/CS_URS_2022_01/181006123</t>
  </si>
  <si>
    <t>vzdušní líc hráze = délka hráze * střední délka po líci</t>
  </si>
  <si>
    <t>275*2,5</t>
  </si>
  <si>
    <t>1248676092</t>
  </si>
  <si>
    <t>vzdušní líc hráze</t>
  </si>
  <si>
    <t>125808109</t>
  </si>
  <si>
    <t>687,5*0,015 'Přepočtené koeficientem množství</t>
  </si>
  <si>
    <t>1522580971</t>
  </si>
  <si>
    <t>vzdšní a návodní líc = délka hráze * (střední délka po lící vzdušní + návodní)</t>
  </si>
  <si>
    <t>275*(2,5+5,5)</t>
  </si>
  <si>
    <t>457531111</t>
  </si>
  <si>
    <t>Filtrační vrstvy z hrubého drceného kameniva bez zhutnění frakce od 4 až 8 do 22 až 32 mm</t>
  </si>
  <si>
    <t>-627818665</t>
  </si>
  <si>
    <t>Filtrační vrstvy jakékoliv tloušťky a sklonu z hrubého drceného kameniva bez zhutnění, frakce od 4-8 do 22-32 mm</t>
  </si>
  <si>
    <t>https://podminky.urs.cz/item/CS_URS_2022_01/457531111</t>
  </si>
  <si>
    <t xml:space="preserve">Poznámka k souboru cen:_x000d_
1. Ceny jsou určeny při jakémkoliv množství filtračních vrstev._x000d_
2. Ceny neplatí, je-li předepsáno mísení více frakcí kameniva v jedné vrstvě; tyto práce se oceňují individuálně._x000d_
3. V cenách jsou započteny i náklady na:_x000d_
a) průměrné množství kameniva zatlačeného do podloží,_x000d_
b) urovnání líce vrstvy._x000d_
4. Objem se stanoví v m3 filtrační vrstvy._x000d_
5. Příplatek k cenám je určen pro položky -1111 až -2111._x000d_
</t>
  </si>
  <si>
    <t>délka hráze s opevněním na návodní straně * střední délka opevnění po šikmině * tl. vrstvy</t>
  </si>
  <si>
    <t>150*5,5*0,1</t>
  </si>
  <si>
    <t>464531112</t>
  </si>
  <si>
    <t>Pohoz z hrubého drceného kamenivo zrno 63 až 125 mm z terénu</t>
  </si>
  <si>
    <t>2054663</t>
  </si>
  <si>
    <t>Pohoz dna nebo svahů jakékoliv tloušťky z hrubého drceného kameniva, z terénu, frakce 63 - 125 mm</t>
  </si>
  <si>
    <t>https://podminky.urs.cz/item/CS_URS_2022_01/464531112</t>
  </si>
  <si>
    <t xml:space="preserve">Poznámka k souboru cen:_x000d_
1. Ceny neplatí pro zpevnění dna nebo svahů drceným kamenivem 63-125 mm prolévaným cementovou maltou s uzavírací vrstvou tl.do 50 mm z betonu, na povrchu uhlazenou; tyto práce se oceňují cenami souboru cen 469 52-1 . Zpevnění drceným kamenivem 63-125 mm prolévaným cementovou maltou._x000d_
2. V cenách jsou započteny i náklady na úpravu jednotlivých kamenů hmotnosti přes 500 kg dodatečným rozpojením na místě uložení._x000d_
3. Objem se stanoví v m3 pohozu._x000d_
</t>
  </si>
  <si>
    <t>150*5,5*0,25</t>
  </si>
  <si>
    <t>-1931558808</t>
  </si>
  <si>
    <t>odvoz</t>
  </si>
  <si>
    <t>1910</t>
  </si>
  <si>
    <t>2414</t>
  </si>
  <si>
    <t>SO.02 - Revitalizace</t>
  </si>
  <si>
    <t>-1328569572</t>
  </si>
  <si>
    <t>9550*0,2</t>
  </si>
  <si>
    <t>124153102</t>
  </si>
  <si>
    <t>Vykopávky pro koryta vodotečí v hornině třídy těžitelnosti I skupiny 1 a 2 objem do 5000 m3 strojně</t>
  </si>
  <si>
    <t>-1330162521</t>
  </si>
  <si>
    <t>Vykopávky pro koryta vodotečí strojně v hornině třídy těžitelnosti I skupiny 1 a 2 přes 1 000 do 5 000 m3</t>
  </si>
  <si>
    <t>https://podminky.urs.cz/item/CS_URS_2022_01/124153102</t>
  </si>
  <si>
    <t xml:space="preserve">Poznámka k souboru cen:_x000d_
1. Ceny lze použít i pro nezapažené odkopávky a prokopávky při úpravě území kolem vodotečí vně svislých ploch proložených projektovanými břehovými čarami souvisejí-li tyto odkopávky a prokopávky s prováděnými vykopávkami pro koryta vodotečí._x000d_
2. V cenách jsou započteny i náklady na přehození výkopku na vzdálenost do 3 m nebo naložení na dopravní prostředek._x000d_
3. Ceny nelze použít pro:_x000d_
a) vykopávky koryt vodotečí, které jsou dle projektu pod úrovní pracovní hladiny vody; tyto zemní práce se oceňují cenami souboru cen 127 . 5-.1 Vykopávky pod vodou strojně,_x000d_
b) vykopávky koryt vodotečí v prostorách s rozepřeným nebo vzepřeným pažením; tyto zemní práce se oceňují cenami souboru cen 131 . 5-.20. Hloubení zapažených jam a zářezů části A 03 tohoto katalogu. Štětová stěna vzepřená nebo rozepřená se z hlediska ocenění považuje za vzepřené nebo rozepřené pažení,_x000d_
c) vykopávky pod obrysem výkopu pro koryta vodotečí (pro opěrné zdi, patky, apod.); tyto zemní práce se oceňují podle své povahy cenami souboru cen 131 . 5-.20. Hloubení nezapažených jam, 131 . 5-.1. Hloubení zapažených jam, 132 . 5-.1. Hloubení rýh do 800 mm, 132 . 5-.2. Hloubení rýh do 2000 mm, 132 . 5 Hloubená vykopávka pod základy ručně 133 . 5- .10. Hloubení zapažených i nezapažených šachet části A03,_x000d_
d) hloubení zatrubněných nebo zastropených koryt vodotečí; tyto práce se oceňují cenami souboru cen 123 . 5-.1 Vykopávky zářezů se šikmými stěnami pro podzemní vedení._x000d_
</t>
  </si>
  <si>
    <t>Poznámka k položce:_x000d_
Odkopávky stávajícího prostoru zátopy na dno retenčního prostoru určené PD. Odtěžená zemina bude uložena na pozemcích LČR dle výkresu D.3.6.</t>
  </si>
  <si>
    <t>výkop nivy = objem výkopu z analýzy v Civil 3d - objem skrývky</t>
  </si>
  <si>
    <t>3000-1910</t>
  </si>
  <si>
    <t>výkop tůní = plocha tůní * střední hloubka</t>
  </si>
  <si>
    <t>1120*0,8</t>
  </si>
  <si>
    <t>délka kynety * plocha v PR</t>
  </si>
  <si>
    <t>570*0,4</t>
  </si>
  <si>
    <t>brod</t>
  </si>
  <si>
    <t>124153101</t>
  </si>
  <si>
    <t>Vykopávky pro koryta vodotečí v hornině třídy těžitelnosti I skupiny 1 a 2 objem do 1000 m3 strojně</t>
  </si>
  <si>
    <t>-1904833995</t>
  </si>
  <si>
    <t>Vykopávky pro koryta vodotečí strojně v hornině třídy těžitelnosti I skupiny 1 a 2 přes 100 do 1 000 m3</t>
  </si>
  <si>
    <t>https://podminky.urs.cz/item/CS_URS_2022_01/124153101</t>
  </si>
  <si>
    <t>-330090921</t>
  </si>
  <si>
    <t>162351104</t>
  </si>
  <si>
    <t>Vodorovné přemístění přes 500 do 1000 m výkopku/sypaniny z horniny třídy těžitelnosti I skupiny 1 až 3</t>
  </si>
  <si>
    <t>1103438225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</si>
  <si>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</si>
  <si>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https://podminky.urs.cz/item/CS_URS_2022_01/162351104</t>
  </si>
  <si>
    <t>odvoz na zemní val na pravém břehu nádrže</t>
  </si>
  <si>
    <t>-1442536170</t>
  </si>
  <si>
    <t>uložení na zemním valu</t>
  </si>
  <si>
    <t>přebytek výkopku</t>
  </si>
  <si>
    <t>2414-1986</t>
  </si>
  <si>
    <t>171151103</t>
  </si>
  <si>
    <t>Uložení sypaniny z hornin soudržných do násypů zhutněných strojně</t>
  </si>
  <si>
    <t>1361863442</t>
  </si>
  <si>
    <t>Uložení sypanin do násypů strojně s rozprostřením sypaniny ve vrstvách a s hrubým urovnáním zhutněných z hornin soudržných jakékoliv třídy těžitelnosti</t>
  </si>
  <si>
    <t>https://podminky.urs.cz/item/CS_URS_2022_01/171151103</t>
  </si>
  <si>
    <t xml:space="preserve">Poznámka k souboru cen:_x000d_
1. Ceny lze použít i pro uložení sypaniny s předepsaným zhutněním na trvalé skládky, do koryt vodotečí a do prohlubní terénu._x000d_
2. Cenu 25-1101 lze použít i pro:_x000d_
a) rozprostření zbylého výkopu na místě po zásypu jam a rýh pro podzemní vedení a zářezů pro podzemní vedení; toto množství se určí v m3 uloženého výkopku, měřeného v rostlém stavu,_x000d_
b) uložení výkopku do násypů pod vodou._x000d_
3. Ceny nelze použít:_x000d_
a) pro uložení sypaniny do hrází; uložení netříděné sypaniny do hrází se oceňuje cenami souboru cen 171 uložení netříděných sypanin do hrází,_x000d_
b) pro uložení sypaniny do ochranných valů nebo těch jejich částí, jejichž šířka je menší než 3 m. Toto uložení se oceňuje cenami souboru cen 175 Obsyp objektů._x000d_
4. V cenách není započteno hutnění boků násypů. Toto hutnění se oceňuje cenami souboru cen 171 15-11 Hutnění boků násypů z hornin soudržných a sypkých._x000d_
</t>
  </si>
  <si>
    <t>uložení do zemních valů = plocha * stední výška</t>
  </si>
  <si>
    <t>1400*1,0</t>
  </si>
  <si>
    <t>zásyp koryta</t>
  </si>
  <si>
    <t>586</t>
  </si>
  <si>
    <t>-1376712519</t>
  </si>
  <si>
    <t>plocha nivy - plocha koryta - plocha tůní</t>
  </si>
  <si>
    <t>9550-570*2-1120</t>
  </si>
  <si>
    <t>-637380801</t>
  </si>
  <si>
    <t>7290*0,015 'Přepočtené koeficientem množství</t>
  </si>
  <si>
    <t>595597418</t>
  </si>
  <si>
    <t>podkladní lože pod brod = délka * šířka * tl.</t>
  </si>
  <si>
    <t>33*5*0,2</t>
  </si>
  <si>
    <t>463212111</t>
  </si>
  <si>
    <t>Rovnanina z lomového kamene upraveného s vyklínováním spár úlomky kamene</t>
  </si>
  <si>
    <t>1306996675</t>
  </si>
  <si>
    <t>Rovnanina z lomového kamene upraveného, tříděného jakékoliv tloušťky rovnaniny s vyklínováním spár a dutin úlomky kamene</t>
  </si>
  <si>
    <t>https://podminky.urs.cz/item/CS_URS_2022_01/463212111</t>
  </si>
  <si>
    <t xml:space="preserve">Poznámka k souboru cen:_x000d_
1. Ceny lze použít i pro rovnaniny za opěrami a křídly pro jakýkoliv jejich sklon._x000d_
2. Ceny neplatí s výjimkou rovnanin za opěrami a křídly pro rovnaninu o sklonu přes 1:1; tyto se oceňují cenami 321 21-4511 Zdivo nadzákladové z lomového kamene na sucho s tím, že vyplnění spár a dutin těženým kamenivem se oceňuje cenou 469 57-1112 Vyplnění otvorů kamenivem těženým v množství 0,25 m3 kameniva na 1 m3 rovnaniny._x000d_
3. Množství měrných jednotek_x000d_
a) rovnaniny se stanoví v m3 konstrukce rovnaniny,_x000d_
b) příplatků se stanoví v m2 vypracovaných líců._x000d_
</t>
  </si>
  <si>
    <t>Poznámka k položce:_x000d_
kámen nad 500 kg</t>
  </si>
  <si>
    <t>plocha brodu = délka * šířka * tl. kce</t>
  </si>
  <si>
    <t>33*5*0,6</t>
  </si>
  <si>
    <t>463212191</t>
  </si>
  <si>
    <t>Příplatek za vypracováni líce rovnaniny</t>
  </si>
  <si>
    <t>1895080915</t>
  </si>
  <si>
    <t>Rovnanina z lomového kamene upraveného, tříděného Příplatek k cenám za vypracování líce</t>
  </si>
  <si>
    <t>https://podminky.urs.cz/item/CS_URS_2022_01/463212191</t>
  </si>
  <si>
    <t>plocha brodu = délka * šířka</t>
  </si>
  <si>
    <t>33*5</t>
  </si>
  <si>
    <t>-183580023</t>
  </si>
  <si>
    <t>VON - Vedlejší a ostatní náklady (VH část)</t>
  </si>
  <si>
    <t xml:space="preserve"> 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</si>
  <si>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</si>
  <si>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</si>
  <si>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</si>
  <si>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</si>
  <si>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</si>
  <si>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</si>
  <si>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</si>
  <si>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</si>
  <si>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</si>
  <si>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RV04</t>
  </si>
  <si>
    <t xml:space="preserve">Vytyčení stavby, hranic pozemků a provedení geodetických prací nutných k posouzení shody realizované stavby se schválenou projektovou dokumentací odborně způsobilou osobou v oboru zeměměřictví. </t>
  </si>
  <si>
    <t>512</t>
  </si>
  <si>
    <t>-1690030275</t>
  </si>
  <si>
    <t>R02.1</t>
  </si>
  <si>
    <t>Vytýčení inženýrských sítí a zařízení, včetně zajištění případné aktualizace vyjádření správců sítí, která pozbudou platnosti v období mezi předáním staveniště a vytyčením sítí.</t>
  </si>
  <si>
    <t>442642449</t>
  </si>
  <si>
    <t>R22</t>
  </si>
  <si>
    <t>Zajištění geotechnického dozoru stavby</t>
  </si>
  <si>
    <t>1024</t>
  </si>
  <si>
    <t>2083986821</t>
  </si>
  <si>
    <t>Geotechnický dozor stavby prováděný autorizovaným inženýrem v oboru geotechnika v rozsahu minimálních požadavků stanovených projektovou dokumentací.</t>
  </si>
  <si>
    <t>Poznámka k položce:_x000d_
1. Přítomnost autorizovaného inženýra v oboru geotechnika v požadovaných fázích výstavby dle požadavků projektové dokumentace, včetně zajištění stanovisek, posudků, zkoušek apod._x000d_
2. Minimální rozsah požadovaných prací je stanoven projektovou dokumentací._x000d_
3. V případě potřeby nebo požadavku objednatele se bude geotechnický dozor stavby účastnit kontrolních dnů a prohlídek stavby._x000d_
4. Položka zahrnuje náklady na veškeré související činnosti spojené s geotechnickým dozorem stavby.</t>
  </si>
  <si>
    <t>RV01</t>
  </si>
  <si>
    <t>Vyhotovení fotodokumentace a videozáznamu dotčených pozemků, komunikací a staveb na těchto pozemcích ležících. Fotodokumentace a videozáznam budou předány objednateli před zahájením stavebních prací v elektronické podobě (1x CD/DVD).</t>
  </si>
  <si>
    <t>233502779</t>
  </si>
  <si>
    <t>Vyhotovení fotodokumentace a videozáznamu dotčených pozemků, komunikací a staveb na těchto pozemcích ležících, včetně komunikací po kterých bude odvážena zemina na SO.04. Fotodokumentace a videozáznam budou předány objednateli před zahájením stavebních prací v elektronické podobě (1x CD/DVD).</t>
  </si>
  <si>
    <t>RV19</t>
  </si>
  <si>
    <t>Zpracování a předání dokumentace skutečného provedení stavby (3 paré + 1 v elektronické formě) objednateli a zaměření skutečného provedení stavby – geodetická část dokumentace (3 paré + 1 v elektronické formě) v rozsahu odpovídajícím příslušným právním př</t>
  </si>
  <si>
    <t>1215276205</t>
  </si>
  <si>
    <t>Zpracování a předání dokumentace skutečného provedení stavby (3 paré + 1 v elektronické formě) objednateli a zaměření skutečného provedení stavby – geodetická část dokumentace (3 paré + 1 v elektronické formě) v rozsahu odpovídajícím příslušným právním předpisům. Pořízení fotodokumentace stavby.</t>
  </si>
  <si>
    <t>011002000</t>
  </si>
  <si>
    <t>Průzkumné práce</t>
  </si>
  <si>
    <t>1564144195</t>
  </si>
  <si>
    <t>https://podminky.urs.cz/item/CS_URS_2022_01/011002000</t>
  </si>
  <si>
    <t>Poznámka k položce:_x000d_
případné upřesnějící geotechnické rozbory, zjištění průběhu IS</t>
  </si>
  <si>
    <t>VRN3</t>
  </si>
  <si>
    <t>Zařízení staveniště</t>
  </si>
  <si>
    <t>RV05</t>
  </si>
  <si>
    <t>Zpracováníí plánu bezpečnosti a ochrany zdraví při práci.</t>
  </si>
  <si>
    <t>-2118650397</t>
  </si>
  <si>
    <t>Zpracování plánu bezpečnosti a ochrany zdraví při práci.</t>
  </si>
  <si>
    <t>RV06</t>
  </si>
  <si>
    <t>Zpracování povodňového plánu</t>
  </si>
  <si>
    <t>-869647037</t>
  </si>
  <si>
    <t>Zpracování povodňového plánu,</t>
  </si>
  <si>
    <t>RV07</t>
  </si>
  <si>
    <t xml:space="preserve">Zpracování havarijního plánu, </t>
  </si>
  <si>
    <t>-915080137</t>
  </si>
  <si>
    <t>RV08</t>
  </si>
  <si>
    <t>Provedení opatření vyplývajících z povodňového a havarijního plánu (např. hlásný profil, havarijní souprava apod.).</t>
  </si>
  <si>
    <t>-1988731958</t>
  </si>
  <si>
    <t>RV14</t>
  </si>
  <si>
    <t xml:space="preserve">Zajištění a zabezpečení staveniště, zřízení a likvidace zařízení staveniště, včetně stavenišní buňky, WC, deponíí a míchacích center apod. </t>
  </si>
  <si>
    <t>1249567470</t>
  </si>
  <si>
    <t>Poznámka k položce:_x000d_
Včetně ajištění umístění štítku o povolení stavby a stejnopisu oznámení o zahájení prací oblastnímu inspektorátu práce na viditelném místě u vstupu na staveniště.</t>
  </si>
  <si>
    <t>RV17</t>
  </si>
  <si>
    <t>Uvedení dotčených pozemků a komunikací do původního (popř. zasmluvněného) stavu.</t>
  </si>
  <si>
    <t>1348977242</t>
  </si>
  <si>
    <t>VRN4</t>
  </si>
  <si>
    <t>Inženýrská činnost</t>
  </si>
  <si>
    <t>0003</t>
  </si>
  <si>
    <t>Zhotovení a instalace dočasné prezentační tabule</t>
  </si>
  <si>
    <t>-1642739724</t>
  </si>
  <si>
    <t>Zhotovení a instalace dočasné prezentační tabule dle pravidel dotačního programu</t>
  </si>
  <si>
    <t>0004</t>
  </si>
  <si>
    <t>Zhotovení a instalace trvalé prezentační tabule</t>
  </si>
  <si>
    <t>-1190684724</t>
  </si>
  <si>
    <t>Zhotovení a instalace trvalé prezentační tabule dle pravidel dotačního programu</t>
  </si>
  <si>
    <t>RV18</t>
  </si>
  <si>
    <t xml:space="preserve">Informování vlastníků stavbou dotčených pozemků a komunikací o vstupu na pozemky, včetně protokolárního předání dotčených pozemků a komunikací uvedených do původního stavu, zpět jejich vlastníkům. </t>
  </si>
  <si>
    <t>-2049685688</t>
  </si>
  <si>
    <t>VRN7</t>
  </si>
  <si>
    <t>Provozní vlivy</t>
  </si>
  <si>
    <t>075002000</t>
  </si>
  <si>
    <t>Ochranná pásma</t>
  </si>
  <si>
    <t>-674121686</t>
  </si>
  <si>
    <t>https://podminky.urs.cz/item/CS_URS_2022_01/075002000</t>
  </si>
  <si>
    <t>Poznámka k položce:_x000d_
VN nadzemní, plyn</t>
  </si>
  <si>
    <t>SEZNAM FIGUR</t>
  </si>
  <si>
    <t>Výměra</t>
  </si>
  <si>
    <t xml:space="preserve"> 1/ SO.01/ 1</t>
  </si>
  <si>
    <t>bedneni</t>
  </si>
  <si>
    <t>bednění</t>
  </si>
  <si>
    <t>Použití figury:</t>
  </si>
  <si>
    <t>beton</t>
  </si>
  <si>
    <t>nosniky</t>
  </si>
  <si>
    <t>PlochaBedneni</t>
  </si>
  <si>
    <t>PlochaKari8</t>
  </si>
  <si>
    <t>spojky</t>
  </si>
  <si>
    <t xml:space="preserve"> 1/ SO.01/ 2</t>
  </si>
  <si>
    <t>nahon</t>
  </si>
  <si>
    <t>pravyBreh</t>
  </si>
  <si>
    <t>StaryZemnik</t>
  </si>
  <si>
    <t>vykopPrah</t>
  </si>
  <si>
    <t>zdivo</t>
  </si>
  <si>
    <t>zemnik1</t>
  </si>
  <si>
    <t xml:space="preserve"> 1/ SO.01/ 3</t>
  </si>
  <si>
    <t>plochaRozprostření</t>
  </si>
  <si>
    <t>RozprostřeníKoruna</t>
  </si>
  <si>
    <t xml:space="preserve"> 1/ SO.02</t>
  </si>
  <si>
    <t>násyp_1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</si>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</sst>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horizontal="left"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0" xfId="0" applyFont="1" applyAlignment="1" applyProtection="1">
      <alignment vertical="center" wrapText="1"/>
    </xf>
    <xf numFmtId="0" fontId="41" fillId="0" borderId="23" xfId="0" applyFont="1" applyBorder="1" applyAlignment="1" applyProtection="1">
      <alignment horizontal="center" vertical="center"/>
    </xf>
    <xf numFmtId="49" fontId="41" fillId="0" borderId="23" xfId="0" applyNumberFormat="1" applyFont="1" applyBorder="1" applyAlignment="1" applyProtection="1">
      <alignment horizontal="left" vertical="center" wrapText="1"/>
    </xf>
    <xf numFmtId="0" fontId="41" fillId="0" borderId="23" xfId="0" applyFont="1" applyBorder="1" applyAlignment="1" applyProtection="1">
      <alignment horizontal="left" vertical="center" wrapText="1"/>
    </xf>
    <xf numFmtId="0" fontId="41" fillId="0" borderId="23" xfId="0" applyFont="1" applyBorder="1" applyAlignment="1" applyProtection="1">
      <alignment horizontal="center" vertical="center" wrapText="1"/>
    </xf>
    <xf numFmtId="167" fontId="41" fillId="0" borderId="23" xfId="0" applyNumberFormat="1" applyFont="1" applyBorder="1" applyAlignment="1" applyProtection="1">
      <alignment vertical="center"/>
    </xf>
    <xf numFmtId="4" fontId="41" fillId="2" borderId="23" xfId="0" applyNumberFormat="1" applyFont="1" applyFill="1" applyBorder="1" applyAlignment="1" applyProtection="1">
      <alignment vertical="center"/>
      <protection locked="0"/>
    </xf>
    <xf numFmtId="4" fontId="41" fillId="0" borderId="23" xfId="0" applyNumberFormat="1" applyFont="1" applyBorder="1" applyAlignment="1" applyProtection="1">
      <alignment vertical="center"/>
    </xf>
    <xf numFmtId="0" fontId="42" fillId="0" borderId="4" xfId="0" applyFont="1" applyBorder="1" applyAlignment="1">
      <alignment vertical="center"/>
    </xf>
    <xf numFmtId="0" fontId="41" fillId="2" borderId="15" xfId="0" applyFont="1" applyFill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3" fillId="0" borderId="17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/>
    </xf>
    <xf numFmtId="167" fontId="43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4" fillId="0" borderId="24" xfId="0" applyFont="1" applyBorder="1" applyAlignment="1">
      <alignment vertical="center" wrapText="1"/>
    </xf>
    <xf numFmtId="0" fontId="44" fillId="0" borderId="25" xfId="0" applyFont="1" applyBorder="1" applyAlignment="1">
      <alignment vertical="center" wrapText="1"/>
    </xf>
    <xf numFmtId="0" fontId="44" fillId="0" borderId="26" xfId="0" applyFont="1" applyBorder="1" applyAlignment="1">
      <alignment vertical="center" wrapText="1"/>
    </xf>
    <xf numFmtId="0" fontId="44" fillId="0" borderId="27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44" fillId="0" borderId="28" xfId="0" applyFont="1" applyBorder="1" applyAlignment="1">
      <alignment horizontal="center" vertical="center" wrapText="1"/>
    </xf>
    <xf numFmtId="0" fontId="44" fillId="0" borderId="27" xfId="0" applyFont="1" applyBorder="1" applyAlignment="1">
      <alignment vertical="center" wrapText="1"/>
    </xf>
    <xf numFmtId="0" fontId="46" fillId="0" borderId="29" xfId="0" applyFont="1" applyBorder="1" applyAlignment="1">
      <alignment horizontal="left" wrapText="1"/>
    </xf>
    <xf numFmtId="0" fontId="44" fillId="0" borderId="28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8" fillId="0" borderId="27" xfId="0" applyFont="1" applyBorder="1" applyAlignment="1">
      <alignment vertical="center" wrapText="1"/>
    </xf>
    <xf numFmtId="0" fontId="47" fillId="0" borderId="1" xfId="0" applyFont="1" applyBorder="1" applyAlignment="1">
      <alignment vertical="center" wrapText="1"/>
    </xf>
    <xf numFmtId="0" fontId="47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vertical="center"/>
    </xf>
    <xf numFmtId="49" fontId="47" fillId="0" borderId="1" xfId="0" applyNumberFormat="1" applyFont="1" applyBorder="1" applyAlignment="1">
      <alignment horizontal="left" vertical="center" wrapText="1"/>
    </xf>
    <xf numFmtId="49" fontId="47" fillId="0" borderId="1" xfId="0" applyNumberFormat="1" applyFont="1" applyBorder="1" applyAlignment="1">
      <alignment vertical="center" wrapText="1"/>
    </xf>
    <xf numFmtId="0" fontId="44" fillId="0" borderId="30" xfId="0" applyFont="1" applyBorder="1" applyAlignment="1">
      <alignment vertical="center" wrapText="1"/>
    </xf>
    <xf numFmtId="0" fontId="49" fillId="0" borderId="29" xfId="0" applyFont="1" applyBorder="1" applyAlignment="1">
      <alignment vertical="center" wrapText="1"/>
    </xf>
    <xf numFmtId="0" fontId="44" fillId="0" borderId="31" xfId="0" applyFont="1" applyBorder="1" applyAlignment="1">
      <alignment vertical="center" wrapText="1"/>
    </xf>
    <xf numFmtId="0" fontId="44" fillId="0" borderId="1" xfId="0" applyFont="1" applyBorder="1" applyAlignment="1">
      <alignment vertical="top"/>
    </xf>
    <xf numFmtId="0" fontId="44" fillId="0" borderId="0" xfId="0" applyFont="1" applyAlignment="1">
      <alignment vertical="top"/>
    </xf>
    <xf numFmtId="0" fontId="44" fillId="0" borderId="24" xfId="0" applyFont="1" applyBorder="1" applyAlignment="1">
      <alignment horizontal="left" vertical="center"/>
    </xf>
    <xf numFmtId="0" fontId="44" fillId="0" borderId="25" xfId="0" applyFont="1" applyBorder="1" applyAlignment="1">
      <alignment horizontal="left" vertical="center"/>
    </xf>
    <xf numFmtId="0" fontId="44" fillId="0" borderId="26" xfId="0" applyFont="1" applyBorder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4" fillId="0" borderId="28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6" fillId="0" borderId="29" xfId="0" applyFont="1" applyBorder="1" applyAlignment="1">
      <alignment horizontal="center" vertical="center"/>
    </xf>
    <xf numFmtId="0" fontId="50" fillId="0" borderId="29" xfId="0" applyFont="1" applyBorder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7" fillId="0" borderId="0" xfId="0" applyFont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7" fillId="0" borderId="1" xfId="0" applyFont="1" applyFill="1" applyBorder="1" applyAlignment="1">
      <alignment horizontal="left" vertical="center"/>
    </xf>
    <xf numFmtId="0" fontId="47" fillId="0" borderId="1" xfId="0" applyFont="1" applyFill="1" applyBorder="1" applyAlignment="1">
      <alignment horizontal="center" vertical="center"/>
    </xf>
    <xf numFmtId="0" fontId="44" fillId="0" borderId="30" xfId="0" applyFont="1" applyBorder="1" applyAlignment="1">
      <alignment horizontal="left" vertical="center"/>
    </xf>
    <xf numFmtId="0" fontId="49" fillId="0" borderId="29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center" vertical="center" wrapText="1"/>
    </xf>
    <xf numFmtId="0" fontId="44" fillId="0" borderId="24" xfId="0" applyFont="1" applyBorder="1" applyAlignment="1">
      <alignment horizontal="left" vertical="center" wrapText="1"/>
    </xf>
    <xf numFmtId="0" fontId="44" fillId="0" borderId="25" xfId="0" applyFont="1" applyBorder="1" applyAlignment="1">
      <alignment horizontal="left" vertical="center" wrapText="1"/>
    </xf>
    <xf numFmtId="0" fontId="44" fillId="0" borderId="26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50" fillId="0" borderId="27" xfId="0" applyFont="1" applyBorder="1" applyAlignment="1">
      <alignment horizontal="left" vertical="center" wrapText="1"/>
    </xf>
    <xf numFmtId="0" fontId="50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/>
    </xf>
    <xf numFmtId="0" fontId="48" fillId="0" borderId="30" xfId="0" applyFont="1" applyBorder="1" applyAlignment="1">
      <alignment horizontal="left" vertical="center" wrapText="1"/>
    </xf>
    <xf numFmtId="0" fontId="48" fillId="0" borderId="29" xfId="0" applyFont="1" applyBorder="1" applyAlignment="1">
      <alignment horizontal="left" vertical="center" wrapText="1"/>
    </xf>
    <xf numFmtId="0" fontId="48" fillId="0" borderId="3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top"/>
    </xf>
    <xf numFmtId="0" fontId="47" fillId="0" borderId="1" xfId="0" applyFont="1" applyBorder="1" applyAlignment="1">
      <alignment horizontal="center" vertical="top"/>
    </xf>
    <xf numFmtId="0" fontId="48" fillId="0" borderId="30" xfId="0" applyFont="1" applyBorder="1" applyAlignment="1">
      <alignment horizontal="left" vertical="center"/>
    </xf>
    <xf numFmtId="0" fontId="48" fillId="0" borderId="3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0" fontId="50" fillId="0" borderId="0" xfId="0" applyFont="1" applyAlignment="1">
      <alignment vertical="center"/>
    </xf>
    <xf numFmtId="0" fontId="46" fillId="0" borderId="1" xfId="0" applyFont="1" applyBorder="1" applyAlignment="1">
      <alignment vertical="center"/>
    </xf>
    <xf numFmtId="0" fontId="50" fillId="0" borderId="29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7" fillId="0" borderId="1" xfId="0" applyFont="1" applyBorder="1" applyAlignment="1">
      <alignment vertical="top"/>
    </xf>
    <xf numFmtId="49" fontId="4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6" fillId="0" borderId="29" xfId="0" applyFont="1" applyBorder="1" applyAlignment="1">
      <alignment horizontal="left"/>
    </xf>
    <xf numFmtId="0" fontId="50" fillId="0" borderId="29" xfId="0" applyFont="1" applyBorder="1" applyAlignment="1"/>
    <xf numFmtId="0" fontId="44" fillId="0" borderId="27" xfId="0" applyFont="1" applyBorder="1" applyAlignment="1">
      <alignment vertical="top"/>
    </xf>
    <xf numFmtId="0" fontId="44" fillId="0" borderId="28" xfId="0" applyFont="1" applyBorder="1" applyAlignment="1">
      <alignment vertical="top"/>
    </xf>
    <xf numFmtId="0" fontId="44" fillId="0" borderId="30" xfId="0" applyFont="1" applyBorder="1" applyAlignment="1">
      <alignment vertical="top"/>
    </xf>
    <xf numFmtId="0" fontId="44" fillId="0" borderId="29" xfId="0" applyFont="1" applyBorder="1" applyAlignment="1">
      <alignment vertical="top"/>
    </xf>
    <xf numFmtId="0" fontId="4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22251104" TargetMode="External" /><Relationship Id="rId2" Type="http://schemas.openxmlformats.org/officeDocument/2006/relationships/hyperlink" Target="https://podminky.urs.cz/item/CS_URS_2022_01/129001101" TargetMode="External" /><Relationship Id="rId3" Type="http://schemas.openxmlformats.org/officeDocument/2006/relationships/hyperlink" Target="https://podminky.urs.cz/item/CS_URS_2022_01/162206113" TargetMode="External" /><Relationship Id="rId4" Type="http://schemas.openxmlformats.org/officeDocument/2006/relationships/hyperlink" Target="https://podminky.urs.cz/item/CS_URS_2022_01/167151111" TargetMode="External" /><Relationship Id="rId5" Type="http://schemas.openxmlformats.org/officeDocument/2006/relationships/hyperlink" Target="https://podminky.urs.cz/item/CS_URS_2022_01/174151101" TargetMode="External" /><Relationship Id="rId6" Type="http://schemas.openxmlformats.org/officeDocument/2006/relationships/hyperlink" Target="https://podminky.urs.cz/item/CS_URS_2022_01/321321116.1" TargetMode="External" /><Relationship Id="rId7" Type="http://schemas.openxmlformats.org/officeDocument/2006/relationships/hyperlink" Target="https://podminky.urs.cz/item/CS_URS_2022_01/321351010.1" TargetMode="External" /><Relationship Id="rId8" Type="http://schemas.openxmlformats.org/officeDocument/2006/relationships/hyperlink" Target="https://podminky.urs.cz/item/CS_URS_2022_01/321352010.1" TargetMode="External" /><Relationship Id="rId9" Type="http://schemas.openxmlformats.org/officeDocument/2006/relationships/hyperlink" Target="https://podminky.urs.cz/item/CS_URS_2022_01/321366112" TargetMode="External" /><Relationship Id="rId10" Type="http://schemas.openxmlformats.org/officeDocument/2006/relationships/hyperlink" Target="https://podminky.urs.cz/item/CS_URS_2022_01/389121111R" TargetMode="External" /><Relationship Id="rId11" Type="http://schemas.openxmlformats.org/officeDocument/2006/relationships/hyperlink" Target="https://podminky.urs.cz/item/CS_URS_2022_01/423176511" TargetMode="External" /><Relationship Id="rId12" Type="http://schemas.openxmlformats.org/officeDocument/2006/relationships/hyperlink" Target="https://podminky.urs.cz/item/CS_URS_2022_01/451315111" TargetMode="External" /><Relationship Id="rId13" Type="http://schemas.openxmlformats.org/officeDocument/2006/relationships/hyperlink" Target="https://podminky.urs.cz/item/CS_URS_2022_01/465513227" TargetMode="External" /><Relationship Id="rId14" Type="http://schemas.openxmlformats.org/officeDocument/2006/relationships/hyperlink" Target="https://podminky.urs.cz/item/CS_URS_2022_01/628613611" TargetMode="External" /><Relationship Id="rId15" Type="http://schemas.openxmlformats.org/officeDocument/2006/relationships/hyperlink" Target="https://podminky.urs.cz/item/CS_URS_2022_01/321214511" TargetMode="External" /><Relationship Id="rId16" Type="http://schemas.openxmlformats.org/officeDocument/2006/relationships/hyperlink" Target="https://podminky.urs.cz/item/CS_URS_2022_01/767161123" TargetMode="External" /><Relationship Id="rId17" Type="http://schemas.openxmlformats.org/officeDocument/2006/relationships/hyperlink" Target="https://podminky.urs.cz/item/CS_URS_2022_01/767161211" TargetMode="External" /><Relationship Id="rId18" Type="http://schemas.openxmlformats.org/officeDocument/2006/relationships/hyperlink" Target="https://podminky.urs.cz/item/CS_URS_2022_01/767590120" TargetMode="External" /><Relationship Id="rId19" Type="http://schemas.openxmlformats.org/officeDocument/2006/relationships/hyperlink" Target="https://podminky.urs.cz/item/CS_URS_2022_01/953333615" TargetMode="External" /><Relationship Id="rId20" Type="http://schemas.openxmlformats.org/officeDocument/2006/relationships/hyperlink" Target="https://podminky.urs.cz/item/CS_URS_2022_01/953333913" TargetMode="External" /><Relationship Id="rId21" Type="http://schemas.openxmlformats.org/officeDocument/2006/relationships/hyperlink" Target="https://podminky.urs.cz/item/CS_URS_2022_01/953334421" TargetMode="External" /><Relationship Id="rId22" Type="http://schemas.openxmlformats.org/officeDocument/2006/relationships/hyperlink" Target="https://podminky.urs.cz/item/CS_URS_2022_01/966041111" TargetMode="External" /><Relationship Id="rId23" Type="http://schemas.openxmlformats.org/officeDocument/2006/relationships/hyperlink" Target="https://podminky.urs.cz/item/CS_URS_2022_01/934956124" TargetMode="External" /><Relationship Id="rId24" Type="http://schemas.openxmlformats.org/officeDocument/2006/relationships/hyperlink" Target="https://podminky.urs.cz/item/CS_URS_2022_01/936501111" TargetMode="External" /><Relationship Id="rId25" Type="http://schemas.openxmlformats.org/officeDocument/2006/relationships/hyperlink" Target="https://podminky.urs.cz/item/CS_URS_2022_01/998321011" TargetMode="External" /><Relationship Id="rId2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21103111" TargetMode="External" /><Relationship Id="rId2" Type="http://schemas.openxmlformats.org/officeDocument/2006/relationships/hyperlink" Target="https://podminky.urs.cz/item/CS_URS_2022_01/122151107" TargetMode="External" /><Relationship Id="rId3" Type="http://schemas.openxmlformats.org/officeDocument/2006/relationships/hyperlink" Target="https://podminky.urs.cz/item/CS_URS_2022_01/162351103" TargetMode="External" /><Relationship Id="rId4" Type="http://schemas.openxmlformats.org/officeDocument/2006/relationships/hyperlink" Target="https://podminky.urs.cz/item/CS_URS_2022_01/181151311" TargetMode="External" /><Relationship Id="rId5" Type="http://schemas.openxmlformats.org/officeDocument/2006/relationships/hyperlink" Target="https://podminky.urs.cz/item/CS_URS_2022_01/171251101" TargetMode="External" /><Relationship Id="rId6" Type="http://schemas.openxmlformats.org/officeDocument/2006/relationships/hyperlink" Target="https://podminky.urs.cz/item/CS_URS_2022_01/181006127" TargetMode="External" /><Relationship Id="rId7" Type="http://schemas.openxmlformats.org/officeDocument/2006/relationships/hyperlink" Target="https://podminky.urs.cz/item/CS_URS_2022_01/181411122" TargetMode="External" /><Relationship Id="rId8" Type="http://schemas.openxmlformats.org/officeDocument/2006/relationships/hyperlink" Target="https://podminky.urs.cz/item/CS_URS_2022_01/182251101" TargetMode="External" /><Relationship Id="rId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21103112" TargetMode="External" /><Relationship Id="rId2" Type="http://schemas.openxmlformats.org/officeDocument/2006/relationships/hyperlink" Target="https://podminky.urs.cz/item/CS_URS_2022_01/122151106" TargetMode="External" /><Relationship Id="rId3" Type="http://schemas.openxmlformats.org/officeDocument/2006/relationships/hyperlink" Target="https://podminky.urs.cz/item/CS_URS_2022_01/122251106" TargetMode="External" /><Relationship Id="rId4" Type="http://schemas.openxmlformats.org/officeDocument/2006/relationships/hyperlink" Target="https://podminky.urs.cz/item/CS_URS_2022_01/162206113" TargetMode="External" /><Relationship Id="rId5" Type="http://schemas.openxmlformats.org/officeDocument/2006/relationships/hyperlink" Target="https://podminky.urs.cz/item/CS_URS_2022_01/162351103" TargetMode="External" /><Relationship Id="rId6" Type="http://schemas.openxmlformats.org/officeDocument/2006/relationships/hyperlink" Target="https://podminky.urs.cz/item/CS_URS_2022_01/167151111" TargetMode="External" /><Relationship Id="rId7" Type="http://schemas.openxmlformats.org/officeDocument/2006/relationships/hyperlink" Target="https://podminky.urs.cz/item/CS_URS_2022_01/171103202" TargetMode="External" /><Relationship Id="rId8" Type="http://schemas.openxmlformats.org/officeDocument/2006/relationships/hyperlink" Target="https://podminky.urs.cz/item/CS_URS_2022_01/171151101" TargetMode="External" /><Relationship Id="rId9" Type="http://schemas.openxmlformats.org/officeDocument/2006/relationships/hyperlink" Target="https://podminky.urs.cz/item/CS_URS_2022_01/174151101" TargetMode="External" /><Relationship Id="rId10" Type="http://schemas.openxmlformats.org/officeDocument/2006/relationships/hyperlink" Target="https://podminky.urs.cz/item/CS_URS_2022_01/181006123" TargetMode="External" /><Relationship Id="rId11" Type="http://schemas.openxmlformats.org/officeDocument/2006/relationships/hyperlink" Target="https://podminky.urs.cz/item/CS_URS_2022_01/181411122" TargetMode="External" /><Relationship Id="rId12" Type="http://schemas.openxmlformats.org/officeDocument/2006/relationships/hyperlink" Target="https://podminky.urs.cz/item/CS_URS_2022_01/182251101" TargetMode="External" /><Relationship Id="rId13" Type="http://schemas.openxmlformats.org/officeDocument/2006/relationships/hyperlink" Target="https://podminky.urs.cz/item/CS_URS_2022_01/457531111" TargetMode="External" /><Relationship Id="rId14" Type="http://schemas.openxmlformats.org/officeDocument/2006/relationships/hyperlink" Target="https://podminky.urs.cz/item/CS_URS_2022_01/464531112" TargetMode="External" /><Relationship Id="rId15" Type="http://schemas.openxmlformats.org/officeDocument/2006/relationships/hyperlink" Target="https://podminky.urs.cz/item/CS_URS_2022_01/998321011" TargetMode="External" /><Relationship Id="rId1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21103111" TargetMode="External" /><Relationship Id="rId2" Type="http://schemas.openxmlformats.org/officeDocument/2006/relationships/hyperlink" Target="https://podminky.urs.cz/item/CS_URS_2022_01/124153102" TargetMode="External" /><Relationship Id="rId3" Type="http://schemas.openxmlformats.org/officeDocument/2006/relationships/hyperlink" Target="https://podminky.urs.cz/item/CS_URS_2022_01/124153101" TargetMode="External" /><Relationship Id="rId4" Type="http://schemas.openxmlformats.org/officeDocument/2006/relationships/hyperlink" Target="https://podminky.urs.cz/item/CS_URS_2022_01/162351103" TargetMode="External" /><Relationship Id="rId5" Type="http://schemas.openxmlformats.org/officeDocument/2006/relationships/hyperlink" Target="https://podminky.urs.cz/item/CS_URS_2022_01/162351104" TargetMode="External" /><Relationship Id="rId6" Type="http://schemas.openxmlformats.org/officeDocument/2006/relationships/hyperlink" Target="https://podminky.urs.cz/item/CS_URS_2022_01/171251101" TargetMode="External" /><Relationship Id="rId7" Type="http://schemas.openxmlformats.org/officeDocument/2006/relationships/hyperlink" Target="https://podminky.urs.cz/item/CS_URS_2022_01/171151103" TargetMode="External" /><Relationship Id="rId8" Type="http://schemas.openxmlformats.org/officeDocument/2006/relationships/hyperlink" Target="https://podminky.urs.cz/item/CS_URS_2022_01/181411122" TargetMode="External" /><Relationship Id="rId9" Type="http://schemas.openxmlformats.org/officeDocument/2006/relationships/hyperlink" Target="https://podminky.urs.cz/item/CS_URS_2022_01/457531111" TargetMode="External" /><Relationship Id="rId10" Type="http://schemas.openxmlformats.org/officeDocument/2006/relationships/hyperlink" Target="https://podminky.urs.cz/item/CS_URS_2022_01/463212111" TargetMode="External" /><Relationship Id="rId11" Type="http://schemas.openxmlformats.org/officeDocument/2006/relationships/hyperlink" Target="https://podminky.urs.cz/item/CS_URS_2022_01/463212191" TargetMode="External" /><Relationship Id="rId12" Type="http://schemas.openxmlformats.org/officeDocument/2006/relationships/hyperlink" Target="https://podminky.urs.cz/item/CS_URS_2022_01/998321011" TargetMode="External" /><Relationship Id="rId13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11002000" TargetMode="External" /><Relationship Id="rId2" Type="http://schemas.openxmlformats.org/officeDocument/2006/relationships/hyperlink" Target="https://podminky.urs.cz/item/CS_URS_2022_01/075002000" TargetMode="External" /><Relationship Id="rId3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768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 189 – Vodní nádrž Kozlák (část VH část), revitalizace koryta, DC25, VC29 v k.ú. Lužec n. Cidlinou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Lužec nad Cidlinou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2. 12. 2022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SPÚ ČR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NDCon s.r.o.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NDCon 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ROUND(AG55+AG61,2)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ROUND(AS55+AS61,2)</f>
        <v>0</v>
      </c>
      <c r="AT54" s="107">
        <f>ROUND(SUM(AV54:AW54),2)</f>
        <v>0</v>
      </c>
      <c r="AU54" s="108">
        <f>ROUND(AU55+AU61,5)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ROUND(AZ55+AZ61,2)</f>
        <v>0</v>
      </c>
      <c r="BA54" s="107">
        <f>ROUND(BA55+BA61,2)</f>
        <v>0</v>
      </c>
      <c r="BB54" s="107">
        <f>ROUND(BB55+BB61,2)</f>
        <v>0</v>
      </c>
      <c r="BC54" s="107">
        <f>ROUND(BC55+BC61,2)</f>
        <v>0</v>
      </c>
      <c r="BD54" s="109">
        <f>ROUND(BD55+BD61,2)</f>
        <v>0</v>
      </c>
      <c r="BE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16.5" customHeight="1">
      <c r="A55" s="7"/>
      <c r="B55" s="112"/>
      <c r="C55" s="113"/>
      <c r="D55" s="114" t="s">
        <v>75</v>
      </c>
      <c r="E55" s="114"/>
      <c r="F55" s="114"/>
      <c r="G55" s="114"/>
      <c r="H55" s="114"/>
      <c r="I55" s="115"/>
      <c r="J55" s="114" t="s">
        <v>76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ROUND(AG56+AG60,2)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77</v>
      </c>
      <c r="AR55" s="119"/>
      <c r="AS55" s="120">
        <f>ROUND(AS56+AS60,2)</f>
        <v>0</v>
      </c>
      <c r="AT55" s="121">
        <f>ROUND(SUM(AV55:AW55),2)</f>
        <v>0</v>
      </c>
      <c r="AU55" s="122">
        <f>ROUND(AU56+AU60,5)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ROUND(AZ56+AZ60,2)</f>
        <v>0</v>
      </c>
      <c r="BA55" s="121">
        <f>ROUND(BA56+BA60,2)</f>
        <v>0</v>
      </c>
      <c r="BB55" s="121">
        <f>ROUND(BB56+BB60,2)</f>
        <v>0</v>
      </c>
      <c r="BC55" s="121">
        <f>ROUND(BC56+BC60,2)</f>
        <v>0</v>
      </c>
      <c r="BD55" s="123">
        <f>ROUND(BD56+BD60,2)</f>
        <v>0</v>
      </c>
      <c r="BE55" s="7"/>
      <c r="BS55" s="124" t="s">
        <v>70</v>
      </c>
      <c r="BT55" s="124" t="s">
        <v>75</v>
      </c>
      <c r="BU55" s="124" t="s">
        <v>72</v>
      </c>
      <c r="BV55" s="124" t="s">
        <v>73</v>
      </c>
      <c r="BW55" s="124" t="s">
        <v>78</v>
      </c>
      <c r="BX55" s="124" t="s">
        <v>5</v>
      </c>
      <c r="CL55" s="124" t="s">
        <v>19</v>
      </c>
      <c r="CM55" s="124" t="s">
        <v>79</v>
      </c>
    </row>
    <row r="56" s="4" customFormat="1" ht="16.5" customHeight="1">
      <c r="A56" s="4"/>
      <c r="B56" s="64"/>
      <c r="C56" s="125"/>
      <c r="D56" s="125"/>
      <c r="E56" s="126" t="s">
        <v>80</v>
      </c>
      <c r="F56" s="126"/>
      <c r="G56" s="126"/>
      <c r="H56" s="126"/>
      <c r="I56" s="126"/>
      <c r="J56" s="125"/>
      <c r="K56" s="126" t="s">
        <v>81</v>
      </c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7">
        <f>ROUND(SUM(AG57:AG59),2)</f>
        <v>0</v>
      </c>
      <c r="AH56" s="125"/>
      <c r="AI56" s="125"/>
      <c r="AJ56" s="125"/>
      <c r="AK56" s="125"/>
      <c r="AL56" s="125"/>
      <c r="AM56" s="125"/>
      <c r="AN56" s="128">
        <f>SUM(AG56,AT56)</f>
        <v>0</v>
      </c>
      <c r="AO56" s="125"/>
      <c r="AP56" s="125"/>
      <c r="AQ56" s="129" t="s">
        <v>82</v>
      </c>
      <c r="AR56" s="66"/>
      <c r="AS56" s="130">
        <f>ROUND(SUM(AS57:AS59),2)</f>
        <v>0</v>
      </c>
      <c r="AT56" s="131">
        <f>ROUND(SUM(AV56:AW56),2)</f>
        <v>0</v>
      </c>
      <c r="AU56" s="132">
        <f>ROUND(SUM(AU57:AU59),5)</f>
        <v>0</v>
      </c>
      <c r="AV56" s="131">
        <f>ROUND(AZ56*L29,2)</f>
        <v>0</v>
      </c>
      <c r="AW56" s="131">
        <f>ROUND(BA56*L30,2)</f>
        <v>0</v>
      </c>
      <c r="AX56" s="131">
        <f>ROUND(BB56*L29,2)</f>
        <v>0</v>
      </c>
      <c r="AY56" s="131">
        <f>ROUND(BC56*L30,2)</f>
        <v>0</v>
      </c>
      <c r="AZ56" s="131">
        <f>ROUND(SUM(AZ57:AZ59),2)</f>
        <v>0</v>
      </c>
      <c r="BA56" s="131">
        <f>ROUND(SUM(BA57:BA59),2)</f>
        <v>0</v>
      </c>
      <c r="BB56" s="131">
        <f>ROUND(SUM(BB57:BB59),2)</f>
        <v>0</v>
      </c>
      <c r="BC56" s="131">
        <f>ROUND(SUM(BC57:BC59),2)</f>
        <v>0</v>
      </c>
      <c r="BD56" s="133">
        <f>ROUND(SUM(BD57:BD59),2)</f>
        <v>0</v>
      </c>
      <c r="BE56" s="4"/>
      <c r="BS56" s="134" t="s">
        <v>70</v>
      </c>
      <c r="BT56" s="134" t="s">
        <v>79</v>
      </c>
      <c r="BU56" s="134" t="s">
        <v>72</v>
      </c>
      <c r="BV56" s="134" t="s">
        <v>73</v>
      </c>
      <c r="BW56" s="134" t="s">
        <v>83</v>
      </c>
      <c r="BX56" s="134" t="s">
        <v>78</v>
      </c>
      <c r="CL56" s="134" t="s">
        <v>19</v>
      </c>
    </row>
    <row r="57" s="4" customFormat="1" ht="16.5" customHeight="1">
      <c r="A57" s="135" t="s">
        <v>84</v>
      </c>
      <c r="B57" s="64"/>
      <c r="C57" s="125"/>
      <c r="D57" s="125"/>
      <c r="E57" s="125"/>
      <c r="F57" s="126" t="s">
        <v>75</v>
      </c>
      <c r="G57" s="126"/>
      <c r="H57" s="126"/>
      <c r="I57" s="126"/>
      <c r="J57" s="126"/>
      <c r="K57" s="125"/>
      <c r="L57" s="126" t="s">
        <v>85</v>
      </c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8">
        <f>'1 - Sdružený objekt'!J34</f>
        <v>0</v>
      </c>
      <c r="AH57" s="125"/>
      <c r="AI57" s="125"/>
      <c r="AJ57" s="125"/>
      <c r="AK57" s="125"/>
      <c r="AL57" s="125"/>
      <c r="AM57" s="125"/>
      <c r="AN57" s="128">
        <f>SUM(AG57,AT57)</f>
        <v>0</v>
      </c>
      <c r="AO57" s="125"/>
      <c r="AP57" s="125"/>
      <c r="AQ57" s="129" t="s">
        <v>82</v>
      </c>
      <c r="AR57" s="66"/>
      <c r="AS57" s="130">
        <v>0</v>
      </c>
      <c r="AT57" s="131">
        <f>ROUND(SUM(AV57:AW57),2)</f>
        <v>0</v>
      </c>
      <c r="AU57" s="132">
        <f>'1 - Sdružený objekt'!P101</f>
        <v>0</v>
      </c>
      <c r="AV57" s="131">
        <f>'1 - Sdružený objekt'!J37</f>
        <v>0</v>
      </c>
      <c r="AW57" s="131">
        <f>'1 - Sdružený objekt'!J38</f>
        <v>0</v>
      </c>
      <c r="AX57" s="131">
        <f>'1 - Sdružený objekt'!J39</f>
        <v>0</v>
      </c>
      <c r="AY57" s="131">
        <f>'1 - Sdružený objekt'!J40</f>
        <v>0</v>
      </c>
      <c r="AZ57" s="131">
        <f>'1 - Sdružený objekt'!F37</f>
        <v>0</v>
      </c>
      <c r="BA57" s="131">
        <f>'1 - Sdružený objekt'!F38</f>
        <v>0</v>
      </c>
      <c r="BB57" s="131">
        <f>'1 - Sdružený objekt'!F39</f>
        <v>0</v>
      </c>
      <c r="BC57" s="131">
        <f>'1 - Sdružený objekt'!F40</f>
        <v>0</v>
      </c>
      <c r="BD57" s="133">
        <f>'1 - Sdružený objekt'!F41</f>
        <v>0</v>
      </c>
      <c r="BE57" s="4"/>
      <c r="BT57" s="134" t="s">
        <v>86</v>
      </c>
      <c r="BV57" s="134" t="s">
        <v>73</v>
      </c>
      <c r="BW57" s="134" t="s">
        <v>87</v>
      </c>
      <c r="BX57" s="134" t="s">
        <v>83</v>
      </c>
      <c r="CL57" s="134" t="s">
        <v>19</v>
      </c>
    </row>
    <row r="58" s="4" customFormat="1" ht="16.5" customHeight="1">
      <c r="A58" s="135" t="s">
        <v>84</v>
      </c>
      <c r="B58" s="64"/>
      <c r="C58" s="125"/>
      <c r="D58" s="125"/>
      <c r="E58" s="125"/>
      <c r="F58" s="126" t="s">
        <v>79</v>
      </c>
      <c r="G58" s="126"/>
      <c r="H58" s="126"/>
      <c r="I58" s="126"/>
      <c r="J58" s="126"/>
      <c r="K58" s="125"/>
      <c r="L58" s="126" t="s">
        <v>88</v>
      </c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8">
        <f>'2 - Úpravy zátopy'!J34</f>
        <v>0</v>
      </c>
      <c r="AH58" s="125"/>
      <c r="AI58" s="125"/>
      <c r="AJ58" s="125"/>
      <c r="AK58" s="125"/>
      <c r="AL58" s="125"/>
      <c r="AM58" s="125"/>
      <c r="AN58" s="128">
        <f>SUM(AG58,AT58)</f>
        <v>0</v>
      </c>
      <c r="AO58" s="125"/>
      <c r="AP58" s="125"/>
      <c r="AQ58" s="129" t="s">
        <v>82</v>
      </c>
      <c r="AR58" s="66"/>
      <c r="AS58" s="130">
        <v>0</v>
      </c>
      <c r="AT58" s="131">
        <f>ROUND(SUM(AV58:AW58),2)</f>
        <v>0</v>
      </c>
      <c r="AU58" s="132">
        <f>'2 - Úpravy zátopy'!P93</f>
        <v>0</v>
      </c>
      <c r="AV58" s="131">
        <f>'2 - Úpravy zátopy'!J37</f>
        <v>0</v>
      </c>
      <c r="AW58" s="131">
        <f>'2 - Úpravy zátopy'!J38</f>
        <v>0</v>
      </c>
      <c r="AX58" s="131">
        <f>'2 - Úpravy zátopy'!J39</f>
        <v>0</v>
      </c>
      <c r="AY58" s="131">
        <f>'2 - Úpravy zátopy'!J40</f>
        <v>0</v>
      </c>
      <c r="AZ58" s="131">
        <f>'2 - Úpravy zátopy'!F37</f>
        <v>0</v>
      </c>
      <c r="BA58" s="131">
        <f>'2 - Úpravy zátopy'!F38</f>
        <v>0</v>
      </c>
      <c r="BB58" s="131">
        <f>'2 - Úpravy zátopy'!F39</f>
        <v>0</v>
      </c>
      <c r="BC58" s="131">
        <f>'2 - Úpravy zátopy'!F40</f>
        <v>0</v>
      </c>
      <c r="BD58" s="133">
        <f>'2 - Úpravy zátopy'!F41</f>
        <v>0</v>
      </c>
      <c r="BE58" s="4"/>
      <c r="BT58" s="134" t="s">
        <v>86</v>
      </c>
      <c r="BV58" s="134" t="s">
        <v>73</v>
      </c>
      <c r="BW58" s="134" t="s">
        <v>89</v>
      </c>
      <c r="BX58" s="134" t="s">
        <v>83</v>
      </c>
      <c r="CL58" s="134" t="s">
        <v>19</v>
      </c>
    </row>
    <row r="59" s="4" customFormat="1" ht="16.5" customHeight="1">
      <c r="A59" s="135" t="s">
        <v>84</v>
      </c>
      <c r="B59" s="64"/>
      <c r="C59" s="125"/>
      <c r="D59" s="125"/>
      <c r="E59" s="125"/>
      <c r="F59" s="126" t="s">
        <v>86</v>
      </c>
      <c r="G59" s="126"/>
      <c r="H59" s="126"/>
      <c r="I59" s="126"/>
      <c r="J59" s="126"/>
      <c r="K59" s="125"/>
      <c r="L59" s="126" t="s">
        <v>90</v>
      </c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8">
        <f>'3 - Úprava hráze'!J34</f>
        <v>0</v>
      </c>
      <c r="AH59" s="125"/>
      <c r="AI59" s="125"/>
      <c r="AJ59" s="125"/>
      <c r="AK59" s="125"/>
      <c r="AL59" s="125"/>
      <c r="AM59" s="125"/>
      <c r="AN59" s="128">
        <f>SUM(AG59,AT59)</f>
        <v>0</v>
      </c>
      <c r="AO59" s="125"/>
      <c r="AP59" s="125"/>
      <c r="AQ59" s="129" t="s">
        <v>82</v>
      </c>
      <c r="AR59" s="66"/>
      <c r="AS59" s="130">
        <v>0</v>
      </c>
      <c r="AT59" s="131">
        <f>ROUND(SUM(AV59:AW59),2)</f>
        <v>0</v>
      </c>
      <c r="AU59" s="132">
        <f>'3 - Úprava hráze'!P95</f>
        <v>0</v>
      </c>
      <c r="AV59" s="131">
        <f>'3 - Úprava hráze'!J37</f>
        <v>0</v>
      </c>
      <c r="AW59" s="131">
        <f>'3 - Úprava hráze'!J38</f>
        <v>0</v>
      </c>
      <c r="AX59" s="131">
        <f>'3 - Úprava hráze'!J39</f>
        <v>0</v>
      </c>
      <c r="AY59" s="131">
        <f>'3 - Úprava hráze'!J40</f>
        <v>0</v>
      </c>
      <c r="AZ59" s="131">
        <f>'3 - Úprava hráze'!F37</f>
        <v>0</v>
      </c>
      <c r="BA59" s="131">
        <f>'3 - Úprava hráze'!F38</f>
        <v>0</v>
      </c>
      <c r="BB59" s="131">
        <f>'3 - Úprava hráze'!F39</f>
        <v>0</v>
      </c>
      <c r="BC59" s="131">
        <f>'3 - Úprava hráze'!F40</f>
        <v>0</v>
      </c>
      <c r="BD59" s="133">
        <f>'3 - Úprava hráze'!F41</f>
        <v>0</v>
      </c>
      <c r="BE59" s="4"/>
      <c r="BT59" s="134" t="s">
        <v>86</v>
      </c>
      <c r="BV59" s="134" t="s">
        <v>73</v>
      </c>
      <c r="BW59" s="134" t="s">
        <v>91</v>
      </c>
      <c r="BX59" s="134" t="s">
        <v>83</v>
      </c>
      <c r="CL59" s="134" t="s">
        <v>19</v>
      </c>
    </row>
    <row r="60" s="4" customFormat="1" ht="16.5" customHeight="1">
      <c r="A60" s="135" t="s">
        <v>84</v>
      </c>
      <c r="B60" s="64"/>
      <c r="C60" s="125"/>
      <c r="D60" s="125"/>
      <c r="E60" s="126" t="s">
        <v>92</v>
      </c>
      <c r="F60" s="126"/>
      <c r="G60" s="126"/>
      <c r="H60" s="126"/>
      <c r="I60" s="126"/>
      <c r="J60" s="125"/>
      <c r="K60" s="126" t="s">
        <v>93</v>
      </c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8">
        <f>'SO.02 - Revitalizace'!J32</f>
        <v>0</v>
      </c>
      <c r="AH60" s="125"/>
      <c r="AI60" s="125"/>
      <c r="AJ60" s="125"/>
      <c r="AK60" s="125"/>
      <c r="AL60" s="125"/>
      <c r="AM60" s="125"/>
      <c r="AN60" s="128">
        <f>SUM(AG60,AT60)</f>
        <v>0</v>
      </c>
      <c r="AO60" s="125"/>
      <c r="AP60" s="125"/>
      <c r="AQ60" s="129" t="s">
        <v>82</v>
      </c>
      <c r="AR60" s="66"/>
      <c r="AS60" s="130">
        <v>0</v>
      </c>
      <c r="AT60" s="131">
        <f>ROUND(SUM(AV60:AW60),2)</f>
        <v>0</v>
      </c>
      <c r="AU60" s="132">
        <f>'SO.02 - Revitalizace'!P89</f>
        <v>0</v>
      </c>
      <c r="AV60" s="131">
        <f>'SO.02 - Revitalizace'!J35</f>
        <v>0</v>
      </c>
      <c r="AW60" s="131">
        <f>'SO.02 - Revitalizace'!J36</f>
        <v>0</v>
      </c>
      <c r="AX60" s="131">
        <f>'SO.02 - Revitalizace'!J37</f>
        <v>0</v>
      </c>
      <c r="AY60" s="131">
        <f>'SO.02 - Revitalizace'!J38</f>
        <v>0</v>
      </c>
      <c r="AZ60" s="131">
        <f>'SO.02 - Revitalizace'!F35</f>
        <v>0</v>
      </c>
      <c r="BA60" s="131">
        <f>'SO.02 - Revitalizace'!F36</f>
        <v>0</v>
      </c>
      <c r="BB60" s="131">
        <f>'SO.02 - Revitalizace'!F37</f>
        <v>0</v>
      </c>
      <c r="BC60" s="131">
        <f>'SO.02 - Revitalizace'!F38</f>
        <v>0</v>
      </c>
      <c r="BD60" s="133">
        <f>'SO.02 - Revitalizace'!F39</f>
        <v>0</v>
      </c>
      <c r="BE60" s="4"/>
      <c r="BT60" s="134" t="s">
        <v>79</v>
      </c>
      <c r="BV60" s="134" t="s">
        <v>73</v>
      </c>
      <c r="BW60" s="134" t="s">
        <v>94</v>
      </c>
      <c r="BX60" s="134" t="s">
        <v>78</v>
      </c>
      <c r="CL60" s="134" t="s">
        <v>19</v>
      </c>
    </row>
    <row r="61" s="7" customFormat="1" ht="16.5" customHeight="1">
      <c r="A61" s="135" t="s">
        <v>84</v>
      </c>
      <c r="B61" s="112"/>
      <c r="C61" s="113"/>
      <c r="D61" s="114" t="s">
        <v>95</v>
      </c>
      <c r="E61" s="114"/>
      <c r="F61" s="114"/>
      <c r="G61" s="114"/>
      <c r="H61" s="114"/>
      <c r="I61" s="115"/>
      <c r="J61" s="114" t="s">
        <v>96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7">
        <f>'VON - Vedlejší a ostatní ...'!J30</f>
        <v>0</v>
      </c>
      <c r="AH61" s="115"/>
      <c r="AI61" s="115"/>
      <c r="AJ61" s="115"/>
      <c r="AK61" s="115"/>
      <c r="AL61" s="115"/>
      <c r="AM61" s="115"/>
      <c r="AN61" s="117">
        <f>SUM(AG61,AT61)</f>
        <v>0</v>
      </c>
      <c r="AO61" s="115"/>
      <c r="AP61" s="115"/>
      <c r="AQ61" s="118" t="s">
        <v>77</v>
      </c>
      <c r="AR61" s="119"/>
      <c r="AS61" s="136">
        <v>0</v>
      </c>
      <c r="AT61" s="137">
        <f>ROUND(SUM(AV61:AW61),2)</f>
        <v>0</v>
      </c>
      <c r="AU61" s="138">
        <f>'VON - Vedlejší a ostatní ...'!P84</f>
        <v>0</v>
      </c>
      <c r="AV61" s="137">
        <f>'VON - Vedlejší a ostatní ...'!J33</f>
        <v>0</v>
      </c>
      <c r="AW61" s="137">
        <f>'VON - Vedlejší a ostatní ...'!J34</f>
        <v>0</v>
      </c>
      <c r="AX61" s="137">
        <f>'VON - Vedlejší a ostatní ...'!J35</f>
        <v>0</v>
      </c>
      <c r="AY61" s="137">
        <f>'VON - Vedlejší a ostatní ...'!J36</f>
        <v>0</v>
      </c>
      <c r="AZ61" s="137">
        <f>'VON - Vedlejší a ostatní ...'!F33</f>
        <v>0</v>
      </c>
      <c r="BA61" s="137">
        <f>'VON - Vedlejší a ostatní ...'!F34</f>
        <v>0</v>
      </c>
      <c r="BB61" s="137">
        <f>'VON - Vedlejší a ostatní ...'!F35</f>
        <v>0</v>
      </c>
      <c r="BC61" s="137">
        <f>'VON - Vedlejší a ostatní ...'!F36</f>
        <v>0</v>
      </c>
      <c r="BD61" s="139">
        <f>'VON - Vedlejší a ostatní ...'!F37</f>
        <v>0</v>
      </c>
      <c r="BE61" s="7"/>
      <c r="BT61" s="124" t="s">
        <v>75</v>
      </c>
      <c r="BV61" s="124" t="s">
        <v>73</v>
      </c>
      <c r="BW61" s="124" t="s">
        <v>97</v>
      </c>
      <c r="BX61" s="124" t="s">
        <v>5</v>
      </c>
      <c r="CL61" s="124" t="s">
        <v>19</v>
      </c>
      <c r="CM61" s="124" t="s">
        <v>79</v>
      </c>
    </row>
    <row r="62" s="2" customFormat="1" ht="30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5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45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</row>
  </sheetData>
  <sheetProtection sheet="1" formatColumns="0" formatRows="0" objects="1" scenarios="1" spinCount="100000" saltValue="Zt0M6l54GP9EuYX6IphaJcYYeg1cMLyCNrzqYtHFDvoPIJrVKpO1S+Lxdbc/LD4LwshBUPXqpJH5gDW/rgWogA==" hashValue="yxgYQjBvP6EWRmwnAtTLBIfX5HCwimWuhdNG7W6GUbCAmRROYhBVRXUFlfFCLF7G4M22UFwRGmlY6MdJg9uU2w==" algorithmName="SHA-512" password="CC35"/>
  <mergeCells count="66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L57:AF57"/>
    <mergeCell ref="AN57:AP57"/>
    <mergeCell ref="F57:J57"/>
    <mergeCell ref="AG57:AM57"/>
    <mergeCell ref="AG58:AM58"/>
    <mergeCell ref="AN58:AP58"/>
    <mergeCell ref="F58:J58"/>
    <mergeCell ref="L58:AF58"/>
    <mergeCell ref="AN59:AP59"/>
    <mergeCell ref="AG59:AM59"/>
    <mergeCell ref="F59:J59"/>
    <mergeCell ref="L59:AF59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7" location="'1 - Sdružený objekt'!C2" display="/"/>
    <hyperlink ref="A58" location="'2 - Úpravy zátopy'!C2" display="/"/>
    <hyperlink ref="A59" location="'3 - Úprava hráze'!C2" display="/"/>
    <hyperlink ref="A60" location="'SO.02 - Revitalizace'!C2" display="/"/>
    <hyperlink ref="A61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  <c r="AZ2" s="140" t="s">
        <v>98</v>
      </c>
      <c r="BA2" s="140" t="s">
        <v>19</v>
      </c>
      <c r="BB2" s="140" t="s">
        <v>19</v>
      </c>
      <c r="BC2" s="140" t="s">
        <v>99</v>
      </c>
      <c r="BD2" s="140" t="s">
        <v>79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79</v>
      </c>
      <c r="AZ3" s="140" t="s">
        <v>100</v>
      </c>
      <c r="BA3" s="140" t="s">
        <v>19</v>
      </c>
      <c r="BB3" s="140" t="s">
        <v>19</v>
      </c>
      <c r="BC3" s="140" t="s">
        <v>101</v>
      </c>
      <c r="BD3" s="140" t="s">
        <v>79</v>
      </c>
    </row>
    <row r="4" s="1" customFormat="1" ht="24.96" customHeight="1">
      <c r="B4" s="21"/>
      <c r="D4" s="143" t="s">
        <v>102</v>
      </c>
      <c r="L4" s="21"/>
      <c r="M4" s="144" t="s">
        <v>10</v>
      </c>
      <c r="AT4" s="18" t="s">
        <v>4</v>
      </c>
      <c r="AZ4" s="140" t="s">
        <v>103</v>
      </c>
      <c r="BA4" s="140" t="s">
        <v>19</v>
      </c>
      <c r="BB4" s="140" t="s">
        <v>19</v>
      </c>
      <c r="BC4" s="140" t="s">
        <v>104</v>
      </c>
      <c r="BD4" s="140" t="s">
        <v>79</v>
      </c>
    </row>
    <row r="5" s="1" customFormat="1" ht="6.96" customHeight="1">
      <c r="B5" s="21"/>
      <c r="L5" s="21"/>
      <c r="AZ5" s="140" t="s">
        <v>105</v>
      </c>
      <c r="BA5" s="140" t="s">
        <v>19</v>
      </c>
      <c r="BB5" s="140" t="s">
        <v>19</v>
      </c>
      <c r="BC5" s="140" t="s">
        <v>106</v>
      </c>
      <c r="BD5" s="140" t="s">
        <v>79</v>
      </c>
    </row>
    <row r="6" s="1" customFormat="1" ht="12" customHeight="1">
      <c r="B6" s="21"/>
      <c r="D6" s="145" t="s">
        <v>16</v>
      </c>
      <c r="L6" s="21"/>
      <c r="AZ6" s="140" t="s">
        <v>107</v>
      </c>
      <c r="BA6" s="140" t="s">
        <v>19</v>
      </c>
      <c r="BB6" s="140" t="s">
        <v>19</v>
      </c>
      <c r="BC6" s="140" t="s">
        <v>108</v>
      </c>
      <c r="BD6" s="140" t="s">
        <v>79</v>
      </c>
    </row>
    <row r="7" s="1" customFormat="1" ht="16.5" customHeight="1">
      <c r="B7" s="21"/>
      <c r="E7" s="146" t="str">
        <f>'Rekapitulace stavby'!K6</f>
        <v>R 189 – Vodní nádrž Kozlák (část VH část), revitalizace koryta, DC25, VC29 v k.ú. Lužec n. Cidlinou</v>
      </c>
      <c r="F7" s="145"/>
      <c r="G7" s="145"/>
      <c r="H7" s="145"/>
      <c r="L7" s="21"/>
      <c r="AZ7" s="140" t="s">
        <v>109</v>
      </c>
      <c r="BA7" s="140" t="s">
        <v>19</v>
      </c>
      <c r="BB7" s="140" t="s">
        <v>19</v>
      </c>
      <c r="BC7" s="140" t="s">
        <v>110</v>
      </c>
      <c r="BD7" s="140" t="s">
        <v>79</v>
      </c>
    </row>
    <row r="8">
      <c r="B8" s="21"/>
      <c r="D8" s="145" t="s">
        <v>111</v>
      </c>
      <c r="L8" s="21"/>
    </row>
    <row r="9" s="1" customFormat="1" ht="16.5" customHeight="1">
      <c r="B9" s="21"/>
      <c r="E9" s="146" t="s">
        <v>112</v>
      </c>
      <c r="F9" s="1"/>
      <c r="G9" s="1"/>
      <c r="H9" s="1"/>
      <c r="L9" s="21"/>
    </row>
    <row r="10" s="1" customFormat="1" ht="12" customHeight="1">
      <c r="B10" s="21"/>
      <c r="D10" s="145" t="s">
        <v>113</v>
      </c>
      <c r="L10" s="21"/>
    </row>
    <row r="11" s="2" customFormat="1" ht="16.5" customHeight="1">
      <c r="A11" s="39"/>
      <c r="B11" s="45"/>
      <c r="C11" s="39"/>
      <c r="D11" s="39"/>
      <c r="E11" s="147" t="s">
        <v>114</v>
      </c>
      <c r="F11" s="39"/>
      <c r="G11" s="39"/>
      <c r="H11" s="39"/>
      <c r="I11" s="39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5" t="s">
        <v>115</v>
      </c>
      <c r="E12" s="39"/>
      <c r="F12" s="39"/>
      <c r="G12" s="39"/>
      <c r="H12" s="39"/>
      <c r="I12" s="39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9" t="s">
        <v>116</v>
      </c>
      <c r="F13" s="39"/>
      <c r="G13" s="39"/>
      <c r="H13" s="39"/>
      <c r="I13" s="39"/>
      <c r="J13" s="39"/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5" t="s">
        <v>18</v>
      </c>
      <c r="E15" s="39"/>
      <c r="F15" s="134" t="s">
        <v>19</v>
      </c>
      <c r="G15" s="39"/>
      <c r="H15" s="39"/>
      <c r="I15" s="145" t="s">
        <v>20</v>
      </c>
      <c r="J15" s="134" t="s">
        <v>19</v>
      </c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21</v>
      </c>
      <c r="E16" s="39"/>
      <c r="F16" s="134" t="s">
        <v>22</v>
      </c>
      <c r="G16" s="39"/>
      <c r="H16" s="39"/>
      <c r="I16" s="145" t="s">
        <v>23</v>
      </c>
      <c r="J16" s="150" t="str">
        <f>'Rekapitulace stavby'!AN8</f>
        <v>2. 12. 2022</v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5" t="s">
        <v>25</v>
      </c>
      <c r="E18" s="39"/>
      <c r="F18" s="39"/>
      <c r="G18" s="39"/>
      <c r="H18" s="39"/>
      <c r="I18" s="145" t="s">
        <v>26</v>
      </c>
      <c r="J18" s="134" t="s">
        <v>19</v>
      </c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">
        <v>27</v>
      </c>
      <c r="F19" s="39"/>
      <c r="G19" s="39"/>
      <c r="H19" s="39"/>
      <c r="I19" s="145" t="s">
        <v>28</v>
      </c>
      <c r="J19" s="134" t="s">
        <v>19</v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5" t="s">
        <v>29</v>
      </c>
      <c r="E21" s="39"/>
      <c r="F21" s="39"/>
      <c r="G21" s="39"/>
      <c r="H21" s="39"/>
      <c r="I21" s="145" t="s">
        <v>26</v>
      </c>
      <c r="J21" s="34" t="str">
        <f>'Rekapitulace stavby'!AN13</f>
        <v>Vyplň údaj</v>
      </c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5" t="s">
        <v>28</v>
      </c>
      <c r="J22" s="34" t="str">
        <f>'Rekapitulace stavby'!AN14</f>
        <v>Vyplň údaj</v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5" t="s">
        <v>31</v>
      </c>
      <c r="E24" s="39"/>
      <c r="F24" s="39"/>
      <c r="G24" s="39"/>
      <c r="H24" s="39"/>
      <c r="I24" s="145" t="s">
        <v>26</v>
      </c>
      <c r="J24" s="134" t="s">
        <v>19</v>
      </c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">
        <v>32</v>
      </c>
      <c r="F25" s="39"/>
      <c r="G25" s="39"/>
      <c r="H25" s="39"/>
      <c r="I25" s="145" t="s">
        <v>28</v>
      </c>
      <c r="J25" s="134" t="s">
        <v>19</v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5" t="s">
        <v>34</v>
      </c>
      <c r="E27" s="39"/>
      <c r="F27" s="39"/>
      <c r="G27" s="39"/>
      <c r="H27" s="39"/>
      <c r="I27" s="145" t="s">
        <v>26</v>
      </c>
      <c r="J27" s="134" t="s">
        <v>19</v>
      </c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">
        <v>32</v>
      </c>
      <c r="F28" s="39"/>
      <c r="G28" s="39"/>
      <c r="H28" s="39"/>
      <c r="I28" s="145" t="s">
        <v>28</v>
      </c>
      <c r="J28" s="134" t="s">
        <v>19</v>
      </c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5" t="s">
        <v>35</v>
      </c>
      <c r="E30" s="39"/>
      <c r="F30" s="39"/>
      <c r="G30" s="39"/>
      <c r="H30" s="39"/>
      <c r="I30" s="39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5"/>
      <c r="E33" s="155"/>
      <c r="F33" s="155"/>
      <c r="G33" s="155"/>
      <c r="H33" s="155"/>
      <c r="I33" s="155"/>
      <c r="J33" s="155"/>
      <c r="K33" s="155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6" t="s">
        <v>37</v>
      </c>
      <c r="E34" s="39"/>
      <c r="F34" s="39"/>
      <c r="G34" s="39"/>
      <c r="H34" s="39"/>
      <c r="I34" s="39"/>
      <c r="J34" s="157">
        <f>ROUND(J101, 2)</f>
        <v>0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5"/>
      <c r="E35" s="155"/>
      <c r="F35" s="155"/>
      <c r="G35" s="155"/>
      <c r="H35" s="155"/>
      <c r="I35" s="155"/>
      <c r="J35" s="155"/>
      <c r="K35" s="155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8" t="s">
        <v>39</v>
      </c>
      <c r="G36" s="39"/>
      <c r="H36" s="39"/>
      <c r="I36" s="158" t="s">
        <v>38</v>
      </c>
      <c r="J36" s="158" t="s">
        <v>40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7" t="s">
        <v>41</v>
      </c>
      <c r="E37" s="145" t="s">
        <v>42</v>
      </c>
      <c r="F37" s="159">
        <f>ROUND((SUM(BE101:BE333)),  2)</f>
        <v>0</v>
      </c>
      <c r="G37" s="39"/>
      <c r="H37" s="39"/>
      <c r="I37" s="160">
        <v>0.20999999999999999</v>
      </c>
      <c r="J37" s="159">
        <f>ROUND(((SUM(BE101:BE333))*I37),  2)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5" t="s">
        <v>43</v>
      </c>
      <c r="F38" s="159">
        <f>ROUND((SUM(BF101:BF333)),  2)</f>
        <v>0</v>
      </c>
      <c r="G38" s="39"/>
      <c r="H38" s="39"/>
      <c r="I38" s="160">
        <v>0.14999999999999999</v>
      </c>
      <c r="J38" s="159">
        <f>ROUND(((SUM(BF101:BF333))*I38),  2)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44</v>
      </c>
      <c r="F39" s="159">
        <f>ROUND((SUM(BG101:BG333)),  2)</f>
        <v>0</v>
      </c>
      <c r="G39" s="39"/>
      <c r="H39" s="39"/>
      <c r="I39" s="160">
        <v>0.20999999999999999</v>
      </c>
      <c r="J39" s="159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5" t="s">
        <v>45</v>
      </c>
      <c r="F40" s="159">
        <f>ROUND((SUM(BH101:BH333)),  2)</f>
        <v>0</v>
      </c>
      <c r="G40" s="39"/>
      <c r="H40" s="39"/>
      <c r="I40" s="160">
        <v>0.14999999999999999</v>
      </c>
      <c r="J40" s="159">
        <f>0</f>
        <v>0</v>
      </c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5" t="s">
        <v>46</v>
      </c>
      <c r="F41" s="159">
        <f>ROUND((SUM(BI101:BI333)),  2)</f>
        <v>0</v>
      </c>
      <c r="G41" s="39"/>
      <c r="H41" s="39"/>
      <c r="I41" s="160">
        <v>0</v>
      </c>
      <c r="J41" s="159">
        <f>0</f>
        <v>0</v>
      </c>
      <c r="K41" s="39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1"/>
      <c r="D43" s="162" t="s">
        <v>47</v>
      </c>
      <c r="E43" s="163"/>
      <c r="F43" s="163"/>
      <c r="G43" s="164" t="s">
        <v>48</v>
      </c>
      <c r="H43" s="165" t="s">
        <v>49</v>
      </c>
      <c r="I43" s="163"/>
      <c r="J43" s="166">
        <f>SUM(J34:J41)</f>
        <v>0</v>
      </c>
      <c r="K43" s="167"/>
      <c r="L43" s="148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117</v>
      </c>
      <c r="D49" s="41"/>
      <c r="E49" s="41"/>
      <c r="F49" s="41"/>
      <c r="G49" s="41"/>
      <c r="H49" s="41"/>
      <c r="I49" s="41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2" t="str">
        <f>E7</f>
        <v>R 189 – Vodní nádrž Kozlák (část VH část), revitalizace koryta, DC25, VC29 v k.ú. Lužec n. Cidlinou</v>
      </c>
      <c r="F52" s="33"/>
      <c r="G52" s="33"/>
      <c r="H52" s="33"/>
      <c r="I52" s="41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111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2" t="s">
        <v>112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113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173" t="s">
        <v>114</v>
      </c>
      <c r="F56" s="41"/>
      <c r="G56" s="41"/>
      <c r="H56" s="41"/>
      <c r="I56" s="41"/>
      <c r="J56" s="41"/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115</v>
      </c>
      <c r="D57" s="41"/>
      <c r="E57" s="41"/>
      <c r="F57" s="41"/>
      <c r="G57" s="41"/>
      <c r="H57" s="41"/>
      <c r="I57" s="41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1 - Sdružený objekt</v>
      </c>
      <c r="F58" s="41"/>
      <c r="G58" s="41"/>
      <c r="H58" s="41"/>
      <c r="I58" s="41"/>
      <c r="J58" s="41"/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>Lužec nad Cidlinou</v>
      </c>
      <c r="G60" s="41"/>
      <c r="H60" s="41"/>
      <c r="I60" s="33" t="s">
        <v>23</v>
      </c>
      <c r="J60" s="73" t="str">
        <f>IF(J16="","",J16)</f>
        <v>2. 12. 2022</v>
      </c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5.15" customHeight="1">
      <c r="A62" s="39"/>
      <c r="B62" s="40"/>
      <c r="C62" s="33" t="s">
        <v>25</v>
      </c>
      <c r="D62" s="41"/>
      <c r="E62" s="41"/>
      <c r="F62" s="28" t="str">
        <f>E19</f>
        <v>SPÚ ČR</v>
      </c>
      <c r="G62" s="41"/>
      <c r="H62" s="41"/>
      <c r="I62" s="33" t="s">
        <v>31</v>
      </c>
      <c r="J62" s="37" t="str">
        <f>E25</f>
        <v>NDCon s.r.o.</v>
      </c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34</v>
      </c>
      <c r="J63" s="37" t="str">
        <f>E28</f>
        <v>NDCon s.r.o.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8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4" t="s">
        <v>118</v>
      </c>
      <c r="D65" s="175"/>
      <c r="E65" s="175"/>
      <c r="F65" s="175"/>
      <c r="G65" s="175"/>
      <c r="H65" s="175"/>
      <c r="I65" s="175"/>
      <c r="J65" s="176" t="s">
        <v>119</v>
      </c>
      <c r="K65" s="175"/>
      <c r="L65" s="14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7" t="s">
        <v>69</v>
      </c>
      <c r="D67" s="41"/>
      <c r="E67" s="41"/>
      <c r="F67" s="41"/>
      <c r="G67" s="41"/>
      <c r="H67" s="41"/>
      <c r="I67" s="41"/>
      <c r="J67" s="103">
        <f>J101</f>
        <v>0</v>
      </c>
      <c r="K67" s="41"/>
      <c r="L67" s="14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120</v>
      </c>
    </row>
    <row r="68" s="9" customFormat="1" ht="24.96" customHeight="1">
      <c r="A68" s="9"/>
      <c r="B68" s="178"/>
      <c r="C68" s="179"/>
      <c r="D68" s="180" t="s">
        <v>121</v>
      </c>
      <c r="E68" s="181"/>
      <c r="F68" s="181"/>
      <c r="G68" s="181"/>
      <c r="H68" s="181"/>
      <c r="I68" s="181"/>
      <c r="J68" s="182">
        <f>J102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5"/>
      <c r="D69" s="185" t="s">
        <v>122</v>
      </c>
      <c r="E69" s="186"/>
      <c r="F69" s="186"/>
      <c r="G69" s="186"/>
      <c r="H69" s="186"/>
      <c r="I69" s="186"/>
      <c r="J69" s="187">
        <f>J103</f>
        <v>0</v>
      </c>
      <c r="K69" s="125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5"/>
      <c r="D70" s="185" t="s">
        <v>123</v>
      </c>
      <c r="E70" s="186"/>
      <c r="F70" s="186"/>
      <c r="G70" s="186"/>
      <c r="H70" s="186"/>
      <c r="I70" s="186"/>
      <c r="J70" s="187">
        <f>J144</f>
        <v>0</v>
      </c>
      <c r="K70" s="125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5"/>
      <c r="D71" s="185" t="s">
        <v>124</v>
      </c>
      <c r="E71" s="186"/>
      <c r="F71" s="186"/>
      <c r="G71" s="186"/>
      <c r="H71" s="186"/>
      <c r="I71" s="186"/>
      <c r="J71" s="187">
        <f>J220</f>
        <v>0</v>
      </c>
      <c r="K71" s="125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25"/>
      <c r="D72" s="185" t="s">
        <v>125</v>
      </c>
      <c r="E72" s="186"/>
      <c r="F72" s="186"/>
      <c r="G72" s="186"/>
      <c r="H72" s="186"/>
      <c r="I72" s="186"/>
      <c r="J72" s="187">
        <f>J248</f>
        <v>0</v>
      </c>
      <c r="K72" s="125"/>
      <c r="L72" s="18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4"/>
      <c r="C73" s="125"/>
      <c r="D73" s="185" t="s">
        <v>126</v>
      </c>
      <c r="E73" s="186"/>
      <c r="F73" s="186"/>
      <c r="G73" s="186"/>
      <c r="H73" s="186"/>
      <c r="I73" s="186"/>
      <c r="J73" s="187">
        <f>J253</f>
        <v>0</v>
      </c>
      <c r="K73" s="125"/>
      <c r="L73" s="18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4"/>
      <c r="C74" s="125"/>
      <c r="D74" s="185" t="s">
        <v>127</v>
      </c>
      <c r="E74" s="186"/>
      <c r="F74" s="186"/>
      <c r="G74" s="186"/>
      <c r="H74" s="186"/>
      <c r="I74" s="186"/>
      <c r="J74" s="187">
        <f>J263</f>
        <v>0</v>
      </c>
      <c r="K74" s="125"/>
      <c r="L74" s="18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4"/>
      <c r="C75" s="125"/>
      <c r="D75" s="185" t="s">
        <v>128</v>
      </c>
      <c r="E75" s="186"/>
      <c r="F75" s="186"/>
      <c r="G75" s="186"/>
      <c r="H75" s="186"/>
      <c r="I75" s="186"/>
      <c r="J75" s="187">
        <f>J290</f>
        <v>0</v>
      </c>
      <c r="K75" s="125"/>
      <c r="L75" s="18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4"/>
      <c r="C76" s="125"/>
      <c r="D76" s="185" t="s">
        <v>129</v>
      </c>
      <c r="E76" s="186"/>
      <c r="F76" s="186"/>
      <c r="G76" s="186"/>
      <c r="H76" s="186"/>
      <c r="I76" s="186"/>
      <c r="J76" s="187">
        <f>J315</f>
        <v>0</v>
      </c>
      <c r="K76" s="125"/>
      <c r="L76" s="18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4"/>
      <c r="C77" s="125"/>
      <c r="D77" s="185" t="s">
        <v>130</v>
      </c>
      <c r="E77" s="186"/>
      <c r="F77" s="186"/>
      <c r="G77" s="186"/>
      <c r="H77" s="186"/>
      <c r="I77" s="186"/>
      <c r="J77" s="187">
        <f>J330</f>
        <v>0</v>
      </c>
      <c r="K77" s="125"/>
      <c r="L77" s="18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60"/>
      <c r="C79" s="61"/>
      <c r="D79" s="61"/>
      <c r="E79" s="61"/>
      <c r="F79" s="61"/>
      <c r="G79" s="61"/>
      <c r="H79" s="61"/>
      <c r="I79" s="61"/>
      <c r="J79" s="61"/>
      <c r="K79" s="61"/>
      <c r="L79" s="14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3" s="2" customFormat="1" ht="6.96" customHeight="1">
      <c r="A83" s="39"/>
      <c r="B83" s="62"/>
      <c r="C83" s="63"/>
      <c r="D83" s="63"/>
      <c r="E83" s="63"/>
      <c r="F83" s="63"/>
      <c r="G83" s="63"/>
      <c r="H83" s="63"/>
      <c r="I83" s="63"/>
      <c r="J83" s="63"/>
      <c r="K83" s="63"/>
      <c r="L83" s="14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4.96" customHeight="1">
      <c r="A84" s="39"/>
      <c r="B84" s="40"/>
      <c r="C84" s="24" t="s">
        <v>131</v>
      </c>
      <c r="D84" s="41"/>
      <c r="E84" s="41"/>
      <c r="F84" s="41"/>
      <c r="G84" s="41"/>
      <c r="H84" s="41"/>
      <c r="I84" s="41"/>
      <c r="J84" s="41"/>
      <c r="K84" s="41"/>
      <c r="L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16</v>
      </c>
      <c r="D86" s="41"/>
      <c r="E86" s="41"/>
      <c r="F86" s="41"/>
      <c r="G86" s="41"/>
      <c r="H86" s="41"/>
      <c r="I86" s="41"/>
      <c r="J86" s="41"/>
      <c r="K86" s="41"/>
      <c r="L86" s="14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172" t="str">
        <f>E7</f>
        <v>R 189 – Vodní nádrž Kozlák (část VH část), revitalizace koryta, DC25, VC29 v k.ú. Lužec n. Cidlinou</v>
      </c>
      <c r="F87" s="33"/>
      <c r="G87" s="33"/>
      <c r="H87" s="33"/>
      <c r="I87" s="41"/>
      <c r="J87" s="41"/>
      <c r="K87" s="41"/>
      <c r="L87" s="14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" customFormat="1" ht="12" customHeight="1">
      <c r="B88" s="22"/>
      <c r="C88" s="33" t="s">
        <v>111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1" customFormat="1" ht="16.5" customHeight="1">
      <c r="B89" s="22"/>
      <c r="C89" s="23"/>
      <c r="D89" s="23"/>
      <c r="E89" s="172" t="s">
        <v>112</v>
      </c>
      <c r="F89" s="23"/>
      <c r="G89" s="23"/>
      <c r="H89" s="23"/>
      <c r="I89" s="23"/>
      <c r="J89" s="23"/>
      <c r="K89" s="23"/>
      <c r="L89" s="21"/>
    </row>
    <row r="90" s="1" customFormat="1" ht="12" customHeight="1">
      <c r="B90" s="22"/>
      <c r="C90" s="33" t="s">
        <v>113</v>
      </c>
      <c r="D90" s="23"/>
      <c r="E90" s="23"/>
      <c r="F90" s="23"/>
      <c r="G90" s="23"/>
      <c r="H90" s="23"/>
      <c r="I90" s="23"/>
      <c r="J90" s="23"/>
      <c r="K90" s="23"/>
      <c r="L90" s="21"/>
    </row>
    <row r="91" s="2" customFormat="1" ht="16.5" customHeight="1">
      <c r="A91" s="39"/>
      <c r="B91" s="40"/>
      <c r="C91" s="41"/>
      <c r="D91" s="41"/>
      <c r="E91" s="173" t="s">
        <v>114</v>
      </c>
      <c r="F91" s="41"/>
      <c r="G91" s="41"/>
      <c r="H91" s="41"/>
      <c r="I91" s="41"/>
      <c r="J91" s="41"/>
      <c r="K91" s="41"/>
      <c r="L91" s="148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2" customHeight="1">
      <c r="A92" s="39"/>
      <c r="B92" s="40"/>
      <c r="C92" s="33" t="s">
        <v>115</v>
      </c>
      <c r="D92" s="41"/>
      <c r="E92" s="41"/>
      <c r="F92" s="41"/>
      <c r="G92" s="41"/>
      <c r="H92" s="41"/>
      <c r="I92" s="41"/>
      <c r="J92" s="41"/>
      <c r="K92" s="41"/>
      <c r="L92" s="148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6.5" customHeight="1">
      <c r="A93" s="39"/>
      <c r="B93" s="40"/>
      <c r="C93" s="41"/>
      <c r="D93" s="41"/>
      <c r="E93" s="70" t="str">
        <f>E13</f>
        <v>1 - Sdružený objekt</v>
      </c>
      <c r="F93" s="41"/>
      <c r="G93" s="41"/>
      <c r="H93" s="41"/>
      <c r="I93" s="41"/>
      <c r="J93" s="41"/>
      <c r="K93" s="41"/>
      <c r="L93" s="148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8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2" customHeight="1">
      <c r="A95" s="39"/>
      <c r="B95" s="40"/>
      <c r="C95" s="33" t="s">
        <v>21</v>
      </c>
      <c r="D95" s="41"/>
      <c r="E95" s="41"/>
      <c r="F95" s="28" t="str">
        <f>F16</f>
        <v>Lužec nad Cidlinou</v>
      </c>
      <c r="G95" s="41"/>
      <c r="H95" s="41"/>
      <c r="I95" s="33" t="s">
        <v>23</v>
      </c>
      <c r="J95" s="73" t="str">
        <f>IF(J16="","",J16)</f>
        <v>2. 12. 2022</v>
      </c>
      <c r="K95" s="41"/>
      <c r="L95" s="148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6.96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148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5.15" customHeight="1">
      <c r="A97" s="39"/>
      <c r="B97" s="40"/>
      <c r="C97" s="33" t="s">
        <v>25</v>
      </c>
      <c r="D97" s="41"/>
      <c r="E97" s="41"/>
      <c r="F97" s="28" t="str">
        <f>E19</f>
        <v>SPÚ ČR</v>
      </c>
      <c r="G97" s="41"/>
      <c r="H97" s="41"/>
      <c r="I97" s="33" t="s">
        <v>31</v>
      </c>
      <c r="J97" s="37" t="str">
        <f>E25</f>
        <v>NDCon s.r.o.</v>
      </c>
      <c r="K97" s="41"/>
      <c r="L97" s="148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15.15" customHeight="1">
      <c r="A98" s="39"/>
      <c r="B98" s="40"/>
      <c r="C98" s="33" t="s">
        <v>29</v>
      </c>
      <c r="D98" s="41"/>
      <c r="E98" s="41"/>
      <c r="F98" s="28" t="str">
        <f>IF(E22="","",E22)</f>
        <v>Vyplň údaj</v>
      </c>
      <c r="G98" s="41"/>
      <c r="H98" s="41"/>
      <c r="I98" s="33" t="s">
        <v>34</v>
      </c>
      <c r="J98" s="37" t="str">
        <f>E28</f>
        <v>NDCon s.r.o.</v>
      </c>
      <c r="K98" s="41"/>
      <c r="L98" s="148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148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11" customFormat="1" ht="29.28" customHeight="1">
      <c r="A100" s="189"/>
      <c r="B100" s="190"/>
      <c r="C100" s="191" t="s">
        <v>132</v>
      </c>
      <c r="D100" s="192" t="s">
        <v>56</v>
      </c>
      <c r="E100" s="192" t="s">
        <v>52</v>
      </c>
      <c r="F100" s="192" t="s">
        <v>53</v>
      </c>
      <c r="G100" s="192" t="s">
        <v>133</v>
      </c>
      <c r="H100" s="192" t="s">
        <v>134</v>
      </c>
      <c r="I100" s="192" t="s">
        <v>135</v>
      </c>
      <c r="J100" s="192" t="s">
        <v>119</v>
      </c>
      <c r="K100" s="193" t="s">
        <v>136</v>
      </c>
      <c r="L100" s="194"/>
      <c r="M100" s="93" t="s">
        <v>19</v>
      </c>
      <c r="N100" s="94" t="s">
        <v>41</v>
      </c>
      <c r="O100" s="94" t="s">
        <v>137</v>
      </c>
      <c r="P100" s="94" t="s">
        <v>138</v>
      </c>
      <c r="Q100" s="94" t="s">
        <v>139</v>
      </c>
      <c r="R100" s="94" t="s">
        <v>140</v>
      </c>
      <c r="S100" s="94" t="s">
        <v>141</v>
      </c>
      <c r="T100" s="95" t="s">
        <v>142</v>
      </c>
      <c r="U100" s="189"/>
      <c r="V100" s="189"/>
      <c r="W100" s="189"/>
      <c r="X100" s="189"/>
      <c r="Y100" s="189"/>
      <c r="Z100" s="189"/>
      <c r="AA100" s="189"/>
      <c r="AB100" s="189"/>
      <c r="AC100" s="189"/>
      <c r="AD100" s="189"/>
      <c r="AE100" s="189"/>
    </row>
    <row r="101" s="2" customFormat="1" ht="22.8" customHeight="1">
      <c r="A101" s="39"/>
      <c r="B101" s="40"/>
      <c r="C101" s="100" t="s">
        <v>143</v>
      </c>
      <c r="D101" s="41"/>
      <c r="E101" s="41"/>
      <c r="F101" s="41"/>
      <c r="G101" s="41"/>
      <c r="H101" s="41"/>
      <c r="I101" s="41"/>
      <c r="J101" s="195">
        <f>BK101</f>
        <v>0</v>
      </c>
      <c r="K101" s="41"/>
      <c r="L101" s="45"/>
      <c r="M101" s="96"/>
      <c r="N101" s="196"/>
      <c r="O101" s="97"/>
      <c r="P101" s="197">
        <f>P102</f>
        <v>0</v>
      </c>
      <c r="Q101" s="97"/>
      <c r="R101" s="197">
        <f>R102</f>
        <v>423.28311822000012</v>
      </c>
      <c r="S101" s="97"/>
      <c r="T101" s="198">
        <f>T102</f>
        <v>33.880000000000003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70</v>
      </c>
      <c r="AU101" s="18" t="s">
        <v>120</v>
      </c>
      <c r="BK101" s="199">
        <f>BK102</f>
        <v>0</v>
      </c>
    </row>
    <row r="102" s="12" customFormat="1" ht="25.92" customHeight="1">
      <c r="A102" s="12"/>
      <c r="B102" s="200"/>
      <c r="C102" s="201"/>
      <c r="D102" s="202" t="s">
        <v>70</v>
      </c>
      <c r="E102" s="203" t="s">
        <v>144</v>
      </c>
      <c r="F102" s="203" t="s">
        <v>144</v>
      </c>
      <c r="G102" s="201"/>
      <c r="H102" s="201"/>
      <c r="I102" s="204"/>
      <c r="J102" s="205">
        <f>BK102</f>
        <v>0</v>
      </c>
      <c r="K102" s="201"/>
      <c r="L102" s="206"/>
      <c r="M102" s="207"/>
      <c r="N102" s="208"/>
      <c r="O102" s="208"/>
      <c r="P102" s="209">
        <f>P103+P144+P220+P248+P253+P263+P290+P315+P330</f>
        <v>0</v>
      </c>
      <c r="Q102" s="208"/>
      <c r="R102" s="209">
        <f>R103+R144+R220+R248+R253+R263+R290+R315+R330</f>
        <v>423.28311822000012</v>
      </c>
      <c r="S102" s="208"/>
      <c r="T102" s="210">
        <f>T103+T144+T220+T248+T253+T263+T290+T315+T330</f>
        <v>33.880000000000003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11" t="s">
        <v>75</v>
      </c>
      <c r="AT102" s="212" t="s">
        <v>70</v>
      </c>
      <c r="AU102" s="212" t="s">
        <v>71</v>
      </c>
      <c r="AY102" s="211" t="s">
        <v>145</v>
      </c>
      <c r="BK102" s="213">
        <f>BK103+BK144+BK220+BK248+BK253+BK263+BK290+BK315+BK330</f>
        <v>0</v>
      </c>
    </row>
    <row r="103" s="12" customFormat="1" ht="22.8" customHeight="1">
      <c r="A103" s="12"/>
      <c r="B103" s="200"/>
      <c r="C103" s="201"/>
      <c r="D103" s="202" t="s">
        <v>70</v>
      </c>
      <c r="E103" s="214" t="s">
        <v>75</v>
      </c>
      <c r="F103" s="214" t="s">
        <v>146</v>
      </c>
      <c r="G103" s="201"/>
      <c r="H103" s="201"/>
      <c r="I103" s="204"/>
      <c r="J103" s="215">
        <f>BK103</f>
        <v>0</v>
      </c>
      <c r="K103" s="201"/>
      <c r="L103" s="206"/>
      <c r="M103" s="207"/>
      <c r="N103" s="208"/>
      <c r="O103" s="208"/>
      <c r="P103" s="209">
        <f>SUM(P104:P143)</f>
        <v>0</v>
      </c>
      <c r="Q103" s="208"/>
      <c r="R103" s="209">
        <f>SUM(R104:R143)</f>
        <v>0</v>
      </c>
      <c r="S103" s="208"/>
      <c r="T103" s="210">
        <f>SUM(T104:T143)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11" t="s">
        <v>75</v>
      </c>
      <c r="AT103" s="212" t="s">
        <v>70</v>
      </c>
      <c r="AU103" s="212" t="s">
        <v>75</v>
      </c>
      <c r="AY103" s="211" t="s">
        <v>145</v>
      </c>
      <c r="BK103" s="213">
        <f>SUM(BK104:BK143)</f>
        <v>0</v>
      </c>
    </row>
    <row r="104" s="2" customFormat="1" ht="21.75" customHeight="1">
      <c r="A104" s="39"/>
      <c r="B104" s="40"/>
      <c r="C104" s="216" t="s">
        <v>147</v>
      </c>
      <c r="D104" s="216" t="s">
        <v>148</v>
      </c>
      <c r="E104" s="217" t="s">
        <v>149</v>
      </c>
      <c r="F104" s="218" t="s">
        <v>150</v>
      </c>
      <c r="G104" s="219" t="s">
        <v>151</v>
      </c>
      <c r="H104" s="220">
        <v>288</v>
      </c>
      <c r="I104" s="221"/>
      <c r="J104" s="222">
        <f>ROUND(I104*H104,2)</f>
        <v>0</v>
      </c>
      <c r="K104" s="218" t="s">
        <v>152</v>
      </c>
      <c r="L104" s="45"/>
      <c r="M104" s="223" t="s">
        <v>19</v>
      </c>
      <c r="N104" s="224" t="s">
        <v>42</v>
      </c>
      <c r="O104" s="85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7" t="s">
        <v>153</v>
      </c>
      <c r="AT104" s="227" t="s">
        <v>148</v>
      </c>
      <c r="AU104" s="227" t="s">
        <v>79</v>
      </c>
      <c r="AY104" s="18" t="s">
        <v>145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8" t="s">
        <v>75</v>
      </c>
      <c r="BK104" s="228">
        <f>ROUND(I104*H104,2)</f>
        <v>0</v>
      </c>
      <c r="BL104" s="18" t="s">
        <v>153</v>
      </c>
      <c r="BM104" s="227" t="s">
        <v>154</v>
      </c>
    </row>
    <row r="105" s="2" customFormat="1">
      <c r="A105" s="39"/>
      <c r="B105" s="40"/>
      <c r="C105" s="41"/>
      <c r="D105" s="229" t="s">
        <v>155</v>
      </c>
      <c r="E105" s="41"/>
      <c r="F105" s="230" t="s">
        <v>156</v>
      </c>
      <c r="G105" s="41"/>
      <c r="H105" s="41"/>
      <c r="I105" s="231"/>
      <c r="J105" s="41"/>
      <c r="K105" s="41"/>
      <c r="L105" s="45"/>
      <c r="M105" s="232"/>
      <c r="N105" s="233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155</v>
      </c>
      <c r="AU105" s="18" t="s">
        <v>79</v>
      </c>
    </row>
    <row r="106" s="2" customFormat="1">
      <c r="A106" s="39"/>
      <c r="B106" s="40"/>
      <c r="C106" s="41"/>
      <c r="D106" s="234" t="s">
        <v>157</v>
      </c>
      <c r="E106" s="41"/>
      <c r="F106" s="235" t="s">
        <v>158</v>
      </c>
      <c r="G106" s="41"/>
      <c r="H106" s="41"/>
      <c r="I106" s="231"/>
      <c r="J106" s="41"/>
      <c r="K106" s="41"/>
      <c r="L106" s="45"/>
      <c r="M106" s="232"/>
      <c r="N106" s="233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157</v>
      </c>
      <c r="AU106" s="18" t="s">
        <v>79</v>
      </c>
    </row>
    <row r="107" s="13" customFormat="1">
      <c r="A107" s="13"/>
      <c r="B107" s="236"/>
      <c r="C107" s="237"/>
      <c r="D107" s="229" t="s">
        <v>159</v>
      </c>
      <c r="E107" s="238" t="s">
        <v>19</v>
      </c>
      <c r="F107" s="239" t="s">
        <v>160</v>
      </c>
      <c r="G107" s="237"/>
      <c r="H107" s="238" t="s">
        <v>19</v>
      </c>
      <c r="I107" s="240"/>
      <c r="J107" s="237"/>
      <c r="K107" s="237"/>
      <c r="L107" s="241"/>
      <c r="M107" s="242"/>
      <c r="N107" s="243"/>
      <c r="O107" s="243"/>
      <c r="P107" s="243"/>
      <c r="Q107" s="243"/>
      <c r="R107" s="243"/>
      <c r="S107" s="243"/>
      <c r="T107" s="24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5" t="s">
        <v>159</v>
      </c>
      <c r="AU107" s="245" t="s">
        <v>79</v>
      </c>
      <c r="AV107" s="13" t="s">
        <v>75</v>
      </c>
      <c r="AW107" s="13" t="s">
        <v>33</v>
      </c>
      <c r="AX107" s="13" t="s">
        <v>71</v>
      </c>
      <c r="AY107" s="245" t="s">
        <v>145</v>
      </c>
    </row>
    <row r="108" s="14" customFormat="1">
      <c r="A108" s="14"/>
      <c r="B108" s="246"/>
      <c r="C108" s="247"/>
      <c r="D108" s="229" t="s">
        <v>159</v>
      </c>
      <c r="E108" s="248" t="s">
        <v>19</v>
      </c>
      <c r="F108" s="249" t="s">
        <v>161</v>
      </c>
      <c r="G108" s="247"/>
      <c r="H108" s="250">
        <v>36</v>
      </c>
      <c r="I108" s="251"/>
      <c r="J108" s="247"/>
      <c r="K108" s="247"/>
      <c r="L108" s="252"/>
      <c r="M108" s="253"/>
      <c r="N108" s="254"/>
      <c r="O108" s="254"/>
      <c r="P108" s="254"/>
      <c r="Q108" s="254"/>
      <c r="R108" s="254"/>
      <c r="S108" s="254"/>
      <c r="T108" s="25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6" t="s">
        <v>159</v>
      </c>
      <c r="AU108" s="256" t="s">
        <v>79</v>
      </c>
      <c r="AV108" s="14" t="s">
        <v>79</v>
      </c>
      <c r="AW108" s="14" t="s">
        <v>33</v>
      </c>
      <c r="AX108" s="14" t="s">
        <v>71</v>
      </c>
      <c r="AY108" s="256" t="s">
        <v>145</v>
      </c>
    </row>
    <row r="109" s="13" customFormat="1">
      <c r="A109" s="13"/>
      <c r="B109" s="236"/>
      <c r="C109" s="237"/>
      <c r="D109" s="229" t="s">
        <v>159</v>
      </c>
      <c r="E109" s="238" t="s">
        <v>19</v>
      </c>
      <c r="F109" s="239" t="s">
        <v>162</v>
      </c>
      <c r="G109" s="237"/>
      <c r="H109" s="238" t="s">
        <v>19</v>
      </c>
      <c r="I109" s="240"/>
      <c r="J109" s="237"/>
      <c r="K109" s="237"/>
      <c r="L109" s="241"/>
      <c r="M109" s="242"/>
      <c r="N109" s="243"/>
      <c r="O109" s="243"/>
      <c r="P109" s="243"/>
      <c r="Q109" s="243"/>
      <c r="R109" s="243"/>
      <c r="S109" s="243"/>
      <c r="T109" s="24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5" t="s">
        <v>159</v>
      </c>
      <c r="AU109" s="245" t="s">
        <v>79</v>
      </c>
      <c r="AV109" s="13" t="s">
        <v>75</v>
      </c>
      <c r="AW109" s="13" t="s">
        <v>33</v>
      </c>
      <c r="AX109" s="13" t="s">
        <v>71</v>
      </c>
      <c r="AY109" s="245" t="s">
        <v>145</v>
      </c>
    </row>
    <row r="110" s="14" customFormat="1">
      <c r="A110" s="14"/>
      <c r="B110" s="246"/>
      <c r="C110" s="247"/>
      <c r="D110" s="229" t="s">
        <v>159</v>
      </c>
      <c r="E110" s="248" t="s">
        <v>19</v>
      </c>
      <c r="F110" s="249" t="s">
        <v>163</v>
      </c>
      <c r="G110" s="247"/>
      <c r="H110" s="250">
        <v>36</v>
      </c>
      <c r="I110" s="251"/>
      <c r="J110" s="247"/>
      <c r="K110" s="247"/>
      <c r="L110" s="252"/>
      <c r="M110" s="253"/>
      <c r="N110" s="254"/>
      <c r="O110" s="254"/>
      <c r="P110" s="254"/>
      <c r="Q110" s="254"/>
      <c r="R110" s="254"/>
      <c r="S110" s="254"/>
      <c r="T110" s="25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6" t="s">
        <v>159</v>
      </c>
      <c r="AU110" s="256" t="s">
        <v>79</v>
      </c>
      <c r="AV110" s="14" t="s">
        <v>79</v>
      </c>
      <c r="AW110" s="14" t="s">
        <v>33</v>
      </c>
      <c r="AX110" s="14" t="s">
        <v>71</v>
      </c>
      <c r="AY110" s="256" t="s">
        <v>145</v>
      </c>
    </row>
    <row r="111" s="13" customFormat="1">
      <c r="A111" s="13"/>
      <c r="B111" s="236"/>
      <c r="C111" s="237"/>
      <c r="D111" s="229" t="s">
        <v>159</v>
      </c>
      <c r="E111" s="238" t="s">
        <v>19</v>
      </c>
      <c r="F111" s="239" t="s">
        <v>164</v>
      </c>
      <c r="G111" s="237"/>
      <c r="H111" s="238" t="s">
        <v>19</v>
      </c>
      <c r="I111" s="240"/>
      <c r="J111" s="237"/>
      <c r="K111" s="237"/>
      <c r="L111" s="241"/>
      <c r="M111" s="242"/>
      <c r="N111" s="243"/>
      <c r="O111" s="243"/>
      <c r="P111" s="243"/>
      <c r="Q111" s="243"/>
      <c r="R111" s="243"/>
      <c r="S111" s="243"/>
      <c r="T111" s="24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5" t="s">
        <v>159</v>
      </c>
      <c r="AU111" s="245" t="s">
        <v>79</v>
      </c>
      <c r="AV111" s="13" t="s">
        <v>75</v>
      </c>
      <c r="AW111" s="13" t="s">
        <v>33</v>
      </c>
      <c r="AX111" s="13" t="s">
        <v>71</v>
      </c>
      <c r="AY111" s="245" t="s">
        <v>145</v>
      </c>
    </row>
    <row r="112" s="14" customFormat="1">
      <c r="A112" s="14"/>
      <c r="B112" s="246"/>
      <c r="C112" s="247"/>
      <c r="D112" s="229" t="s">
        <v>159</v>
      </c>
      <c r="E112" s="248" t="s">
        <v>19</v>
      </c>
      <c r="F112" s="249" t="s">
        <v>165</v>
      </c>
      <c r="G112" s="247"/>
      <c r="H112" s="250">
        <v>157.5</v>
      </c>
      <c r="I112" s="251"/>
      <c r="J112" s="247"/>
      <c r="K112" s="247"/>
      <c r="L112" s="252"/>
      <c r="M112" s="253"/>
      <c r="N112" s="254"/>
      <c r="O112" s="254"/>
      <c r="P112" s="254"/>
      <c r="Q112" s="254"/>
      <c r="R112" s="254"/>
      <c r="S112" s="254"/>
      <c r="T112" s="25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6" t="s">
        <v>159</v>
      </c>
      <c r="AU112" s="256" t="s">
        <v>79</v>
      </c>
      <c r="AV112" s="14" t="s">
        <v>79</v>
      </c>
      <c r="AW112" s="14" t="s">
        <v>33</v>
      </c>
      <c r="AX112" s="14" t="s">
        <v>71</v>
      </c>
      <c r="AY112" s="256" t="s">
        <v>145</v>
      </c>
    </row>
    <row r="113" s="13" customFormat="1">
      <c r="A113" s="13"/>
      <c r="B113" s="236"/>
      <c r="C113" s="237"/>
      <c r="D113" s="229" t="s">
        <v>159</v>
      </c>
      <c r="E113" s="238" t="s">
        <v>19</v>
      </c>
      <c r="F113" s="239" t="s">
        <v>166</v>
      </c>
      <c r="G113" s="237"/>
      <c r="H113" s="238" t="s">
        <v>19</v>
      </c>
      <c r="I113" s="240"/>
      <c r="J113" s="237"/>
      <c r="K113" s="237"/>
      <c r="L113" s="241"/>
      <c r="M113" s="242"/>
      <c r="N113" s="243"/>
      <c r="O113" s="243"/>
      <c r="P113" s="243"/>
      <c r="Q113" s="243"/>
      <c r="R113" s="243"/>
      <c r="S113" s="243"/>
      <c r="T113" s="24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5" t="s">
        <v>159</v>
      </c>
      <c r="AU113" s="245" t="s">
        <v>79</v>
      </c>
      <c r="AV113" s="13" t="s">
        <v>75</v>
      </c>
      <c r="AW113" s="13" t="s">
        <v>33</v>
      </c>
      <c r="AX113" s="13" t="s">
        <v>71</v>
      </c>
      <c r="AY113" s="245" t="s">
        <v>145</v>
      </c>
    </row>
    <row r="114" s="14" customFormat="1">
      <c r="A114" s="14"/>
      <c r="B114" s="246"/>
      <c r="C114" s="247"/>
      <c r="D114" s="229" t="s">
        <v>159</v>
      </c>
      <c r="E114" s="248" t="s">
        <v>19</v>
      </c>
      <c r="F114" s="249" t="s">
        <v>167</v>
      </c>
      <c r="G114" s="247"/>
      <c r="H114" s="250">
        <v>9</v>
      </c>
      <c r="I114" s="251"/>
      <c r="J114" s="247"/>
      <c r="K114" s="247"/>
      <c r="L114" s="252"/>
      <c r="M114" s="253"/>
      <c r="N114" s="254"/>
      <c r="O114" s="254"/>
      <c r="P114" s="254"/>
      <c r="Q114" s="254"/>
      <c r="R114" s="254"/>
      <c r="S114" s="254"/>
      <c r="T114" s="25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6" t="s">
        <v>159</v>
      </c>
      <c r="AU114" s="256" t="s">
        <v>79</v>
      </c>
      <c r="AV114" s="14" t="s">
        <v>79</v>
      </c>
      <c r="AW114" s="14" t="s">
        <v>33</v>
      </c>
      <c r="AX114" s="14" t="s">
        <v>71</v>
      </c>
      <c r="AY114" s="256" t="s">
        <v>145</v>
      </c>
    </row>
    <row r="115" s="13" customFormat="1">
      <c r="A115" s="13"/>
      <c r="B115" s="236"/>
      <c r="C115" s="237"/>
      <c r="D115" s="229" t="s">
        <v>159</v>
      </c>
      <c r="E115" s="238" t="s">
        <v>19</v>
      </c>
      <c r="F115" s="239" t="s">
        <v>168</v>
      </c>
      <c r="G115" s="237"/>
      <c r="H115" s="238" t="s">
        <v>19</v>
      </c>
      <c r="I115" s="240"/>
      <c r="J115" s="237"/>
      <c r="K115" s="237"/>
      <c r="L115" s="241"/>
      <c r="M115" s="242"/>
      <c r="N115" s="243"/>
      <c r="O115" s="243"/>
      <c r="P115" s="243"/>
      <c r="Q115" s="243"/>
      <c r="R115" s="243"/>
      <c r="S115" s="243"/>
      <c r="T115" s="24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5" t="s">
        <v>159</v>
      </c>
      <c r="AU115" s="245" t="s">
        <v>79</v>
      </c>
      <c r="AV115" s="13" t="s">
        <v>75</v>
      </c>
      <c r="AW115" s="13" t="s">
        <v>33</v>
      </c>
      <c r="AX115" s="13" t="s">
        <v>71</v>
      </c>
      <c r="AY115" s="245" t="s">
        <v>145</v>
      </c>
    </row>
    <row r="116" s="14" customFormat="1">
      <c r="A116" s="14"/>
      <c r="B116" s="246"/>
      <c r="C116" s="247"/>
      <c r="D116" s="229" t="s">
        <v>159</v>
      </c>
      <c r="E116" s="248" t="s">
        <v>19</v>
      </c>
      <c r="F116" s="249" t="s">
        <v>169</v>
      </c>
      <c r="G116" s="247"/>
      <c r="H116" s="250">
        <v>19.5</v>
      </c>
      <c r="I116" s="251"/>
      <c r="J116" s="247"/>
      <c r="K116" s="247"/>
      <c r="L116" s="252"/>
      <c r="M116" s="253"/>
      <c r="N116" s="254"/>
      <c r="O116" s="254"/>
      <c r="P116" s="254"/>
      <c r="Q116" s="254"/>
      <c r="R116" s="254"/>
      <c r="S116" s="254"/>
      <c r="T116" s="25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6" t="s">
        <v>159</v>
      </c>
      <c r="AU116" s="256" t="s">
        <v>79</v>
      </c>
      <c r="AV116" s="14" t="s">
        <v>79</v>
      </c>
      <c r="AW116" s="14" t="s">
        <v>33</v>
      </c>
      <c r="AX116" s="14" t="s">
        <v>71</v>
      </c>
      <c r="AY116" s="256" t="s">
        <v>145</v>
      </c>
    </row>
    <row r="117" s="13" customFormat="1">
      <c r="A117" s="13"/>
      <c r="B117" s="236"/>
      <c r="C117" s="237"/>
      <c r="D117" s="229" t="s">
        <v>159</v>
      </c>
      <c r="E117" s="238" t="s">
        <v>19</v>
      </c>
      <c r="F117" s="239" t="s">
        <v>170</v>
      </c>
      <c r="G117" s="237"/>
      <c r="H117" s="238" t="s">
        <v>19</v>
      </c>
      <c r="I117" s="240"/>
      <c r="J117" s="237"/>
      <c r="K117" s="237"/>
      <c r="L117" s="241"/>
      <c r="M117" s="242"/>
      <c r="N117" s="243"/>
      <c r="O117" s="243"/>
      <c r="P117" s="243"/>
      <c r="Q117" s="243"/>
      <c r="R117" s="243"/>
      <c r="S117" s="243"/>
      <c r="T117" s="24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5" t="s">
        <v>159</v>
      </c>
      <c r="AU117" s="245" t="s">
        <v>79</v>
      </c>
      <c r="AV117" s="13" t="s">
        <v>75</v>
      </c>
      <c r="AW117" s="13" t="s">
        <v>33</v>
      </c>
      <c r="AX117" s="13" t="s">
        <v>71</v>
      </c>
      <c r="AY117" s="245" t="s">
        <v>145</v>
      </c>
    </row>
    <row r="118" s="14" customFormat="1">
      <c r="A118" s="14"/>
      <c r="B118" s="246"/>
      <c r="C118" s="247"/>
      <c r="D118" s="229" t="s">
        <v>159</v>
      </c>
      <c r="E118" s="248" t="s">
        <v>19</v>
      </c>
      <c r="F118" s="249" t="s">
        <v>171</v>
      </c>
      <c r="G118" s="247"/>
      <c r="H118" s="250">
        <v>30</v>
      </c>
      <c r="I118" s="251"/>
      <c r="J118" s="247"/>
      <c r="K118" s="247"/>
      <c r="L118" s="252"/>
      <c r="M118" s="253"/>
      <c r="N118" s="254"/>
      <c r="O118" s="254"/>
      <c r="P118" s="254"/>
      <c r="Q118" s="254"/>
      <c r="R118" s="254"/>
      <c r="S118" s="254"/>
      <c r="T118" s="25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6" t="s">
        <v>159</v>
      </c>
      <c r="AU118" s="256" t="s">
        <v>79</v>
      </c>
      <c r="AV118" s="14" t="s">
        <v>79</v>
      </c>
      <c r="AW118" s="14" t="s">
        <v>33</v>
      </c>
      <c r="AX118" s="14" t="s">
        <v>71</v>
      </c>
      <c r="AY118" s="256" t="s">
        <v>145</v>
      </c>
    </row>
    <row r="119" s="15" customFormat="1">
      <c r="A119" s="15"/>
      <c r="B119" s="257"/>
      <c r="C119" s="258"/>
      <c r="D119" s="229" t="s">
        <v>159</v>
      </c>
      <c r="E119" s="259" t="s">
        <v>107</v>
      </c>
      <c r="F119" s="260" t="s">
        <v>172</v>
      </c>
      <c r="G119" s="258"/>
      <c r="H119" s="261">
        <v>288</v>
      </c>
      <c r="I119" s="262"/>
      <c r="J119" s="258"/>
      <c r="K119" s="258"/>
      <c r="L119" s="263"/>
      <c r="M119" s="264"/>
      <c r="N119" s="265"/>
      <c r="O119" s="265"/>
      <c r="P119" s="265"/>
      <c r="Q119" s="265"/>
      <c r="R119" s="265"/>
      <c r="S119" s="265"/>
      <c r="T119" s="266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67" t="s">
        <v>159</v>
      </c>
      <c r="AU119" s="267" t="s">
        <v>79</v>
      </c>
      <c r="AV119" s="15" t="s">
        <v>153</v>
      </c>
      <c r="AW119" s="15" t="s">
        <v>33</v>
      </c>
      <c r="AX119" s="15" t="s">
        <v>75</v>
      </c>
      <c r="AY119" s="267" t="s">
        <v>145</v>
      </c>
    </row>
    <row r="120" s="2" customFormat="1" ht="16.5" customHeight="1">
      <c r="A120" s="39"/>
      <c r="B120" s="40"/>
      <c r="C120" s="216" t="s">
        <v>173</v>
      </c>
      <c r="D120" s="216" t="s">
        <v>148</v>
      </c>
      <c r="E120" s="217" t="s">
        <v>174</v>
      </c>
      <c r="F120" s="218" t="s">
        <v>175</v>
      </c>
      <c r="G120" s="219" t="s">
        <v>151</v>
      </c>
      <c r="H120" s="220">
        <v>18</v>
      </c>
      <c r="I120" s="221"/>
      <c r="J120" s="222">
        <f>ROUND(I120*H120,2)</f>
        <v>0</v>
      </c>
      <c r="K120" s="218" t="s">
        <v>152</v>
      </c>
      <c r="L120" s="45"/>
      <c r="M120" s="223" t="s">
        <v>19</v>
      </c>
      <c r="N120" s="224" t="s">
        <v>42</v>
      </c>
      <c r="O120" s="85"/>
      <c r="P120" s="225">
        <f>O120*H120</f>
        <v>0</v>
      </c>
      <c r="Q120" s="225">
        <v>0</v>
      </c>
      <c r="R120" s="225">
        <f>Q120*H120</f>
        <v>0</v>
      </c>
      <c r="S120" s="225">
        <v>0</v>
      </c>
      <c r="T120" s="22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7" t="s">
        <v>153</v>
      </c>
      <c r="AT120" s="227" t="s">
        <v>148</v>
      </c>
      <c r="AU120" s="227" t="s">
        <v>79</v>
      </c>
      <c r="AY120" s="18" t="s">
        <v>145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8" t="s">
        <v>75</v>
      </c>
      <c r="BK120" s="228">
        <f>ROUND(I120*H120,2)</f>
        <v>0</v>
      </c>
      <c r="BL120" s="18" t="s">
        <v>153</v>
      </c>
      <c r="BM120" s="227" t="s">
        <v>176</v>
      </c>
    </row>
    <row r="121" s="2" customFormat="1">
      <c r="A121" s="39"/>
      <c r="B121" s="40"/>
      <c r="C121" s="41"/>
      <c r="D121" s="229" t="s">
        <v>155</v>
      </c>
      <c r="E121" s="41"/>
      <c r="F121" s="230" t="s">
        <v>177</v>
      </c>
      <c r="G121" s="41"/>
      <c r="H121" s="41"/>
      <c r="I121" s="231"/>
      <c r="J121" s="41"/>
      <c r="K121" s="41"/>
      <c r="L121" s="45"/>
      <c r="M121" s="232"/>
      <c r="N121" s="233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155</v>
      </c>
      <c r="AU121" s="18" t="s">
        <v>79</v>
      </c>
    </row>
    <row r="122" s="2" customFormat="1">
      <c r="A122" s="39"/>
      <c r="B122" s="40"/>
      <c r="C122" s="41"/>
      <c r="D122" s="234" t="s">
        <v>157</v>
      </c>
      <c r="E122" s="41"/>
      <c r="F122" s="235" t="s">
        <v>178</v>
      </c>
      <c r="G122" s="41"/>
      <c r="H122" s="41"/>
      <c r="I122" s="231"/>
      <c r="J122" s="41"/>
      <c r="K122" s="41"/>
      <c r="L122" s="45"/>
      <c r="M122" s="232"/>
      <c r="N122" s="233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157</v>
      </c>
      <c r="AU122" s="18" t="s">
        <v>79</v>
      </c>
    </row>
    <row r="123" s="13" customFormat="1">
      <c r="A123" s="13"/>
      <c r="B123" s="236"/>
      <c r="C123" s="237"/>
      <c r="D123" s="229" t="s">
        <v>159</v>
      </c>
      <c r="E123" s="238" t="s">
        <v>19</v>
      </c>
      <c r="F123" s="239" t="s">
        <v>179</v>
      </c>
      <c r="G123" s="237"/>
      <c r="H123" s="238" t="s">
        <v>19</v>
      </c>
      <c r="I123" s="240"/>
      <c r="J123" s="237"/>
      <c r="K123" s="237"/>
      <c r="L123" s="241"/>
      <c r="M123" s="242"/>
      <c r="N123" s="243"/>
      <c r="O123" s="243"/>
      <c r="P123" s="243"/>
      <c r="Q123" s="243"/>
      <c r="R123" s="243"/>
      <c r="S123" s="243"/>
      <c r="T123" s="24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5" t="s">
        <v>159</v>
      </c>
      <c r="AU123" s="245" t="s">
        <v>79</v>
      </c>
      <c r="AV123" s="13" t="s">
        <v>75</v>
      </c>
      <c r="AW123" s="13" t="s">
        <v>33</v>
      </c>
      <c r="AX123" s="13" t="s">
        <v>71</v>
      </c>
      <c r="AY123" s="245" t="s">
        <v>145</v>
      </c>
    </row>
    <row r="124" s="14" customFormat="1">
      <c r="A124" s="14"/>
      <c r="B124" s="246"/>
      <c r="C124" s="247"/>
      <c r="D124" s="229" t="s">
        <v>159</v>
      </c>
      <c r="E124" s="248" t="s">
        <v>19</v>
      </c>
      <c r="F124" s="249" t="s">
        <v>180</v>
      </c>
      <c r="G124" s="247"/>
      <c r="H124" s="250">
        <v>18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6" t="s">
        <v>159</v>
      </c>
      <c r="AU124" s="256" t="s">
        <v>79</v>
      </c>
      <c r="AV124" s="14" t="s">
        <v>79</v>
      </c>
      <c r="AW124" s="14" t="s">
        <v>33</v>
      </c>
      <c r="AX124" s="14" t="s">
        <v>75</v>
      </c>
      <c r="AY124" s="256" t="s">
        <v>145</v>
      </c>
    </row>
    <row r="125" s="2" customFormat="1" ht="16.5" customHeight="1">
      <c r="A125" s="39"/>
      <c r="B125" s="40"/>
      <c r="C125" s="216" t="s">
        <v>181</v>
      </c>
      <c r="D125" s="216" t="s">
        <v>148</v>
      </c>
      <c r="E125" s="217" t="s">
        <v>182</v>
      </c>
      <c r="F125" s="218" t="s">
        <v>183</v>
      </c>
      <c r="G125" s="219" t="s">
        <v>151</v>
      </c>
      <c r="H125" s="220">
        <v>283.34399999999999</v>
      </c>
      <c r="I125" s="221"/>
      <c r="J125" s="222">
        <f>ROUND(I125*H125,2)</f>
        <v>0</v>
      </c>
      <c r="K125" s="218" t="s">
        <v>152</v>
      </c>
      <c r="L125" s="45"/>
      <c r="M125" s="223" t="s">
        <v>19</v>
      </c>
      <c r="N125" s="224" t="s">
        <v>42</v>
      </c>
      <c r="O125" s="85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7" t="s">
        <v>153</v>
      </c>
      <c r="AT125" s="227" t="s">
        <v>148</v>
      </c>
      <c r="AU125" s="227" t="s">
        <v>79</v>
      </c>
      <c r="AY125" s="18" t="s">
        <v>145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8" t="s">
        <v>75</v>
      </c>
      <c r="BK125" s="228">
        <f>ROUND(I125*H125,2)</f>
        <v>0</v>
      </c>
      <c r="BL125" s="18" t="s">
        <v>153</v>
      </c>
      <c r="BM125" s="227" t="s">
        <v>184</v>
      </c>
    </row>
    <row r="126" s="2" customFormat="1">
      <c r="A126" s="39"/>
      <c r="B126" s="40"/>
      <c r="C126" s="41"/>
      <c r="D126" s="229" t="s">
        <v>155</v>
      </c>
      <c r="E126" s="41"/>
      <c r="F126" s="230" t="s">
        <v>185</v>
      </c>
      <c r="G126" s="41"/>
      <c r="H126" s="41"/>
      <c r="I126" s="231"/>
      <c r="J126" s="41"/>
      <c r="K126" s="41"/>
      <c r="L126" s="45"/>
      <c r="M126" s="232"/>
      <c r="N126" s="233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155</v>
      </c>
      <c r="AU126" s="18" t="s">
        <v>79</v>
      </c>
    </row>
    <row r="127" s="2" customFormat="1">
      <c r="A127" s="39"/>
      <c r="B127" s="40"/>
      <c r="C127" s="41"/>
      <c r="D127" s="234" t="s">
        <v>157</v>
      </c>
      <c r="E127" s="41"/>
      <c r="F127" s="235" t="s">
        <v>186</v>
      </c>
      <c r="G127" s="41"/>
      <c r="H127" s="41"/>
      <c r="I127" s="231"/>
      <c r="J127" s="41"/>
      <c r="K127" s="41"/>
      <c r="L127" s="45"/>
      <c r="M127" s="232"/>
      <c r="N127" s="233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157</v>
      </c>
      <c r="AU127" s="18" t="s">
        <v>79</v>
      </c>
    </row>
    <row r="128" s="2" customFormat="1">
      <c r="A128" s="39"/>
      <c r="B128" s="40"/>
      <c r="C128" s="41"/>
      <c r="D128" s="229" t="s">
        <v>187</v>
      </c>
      <c r="E128" s="41"/>
      <c r="F128" s="268" t="s">
        <v>188</v>
      </c>
      <c r="G128" s="41"/>
      <c r="H128" s="41"/>
      <c r="I128" s="231"/>
      <c r="J128" s="41"/>
      <c r="K128" s="41"/>
      <c r="L128" s="45"/>
      <c r="M128" s="232"/>
      <c r="N128" s="233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187</v>
      </c>
      <c r="AU128" s="18" t="s">
        <v>79</v>
      </c>
    </row>
    <row r="129" s="13" customFormat="1">
      <c r="A129" s="13"/>
      <c r="B129" s="236"/>
      <c r="C129" s="237"/>
      <c r="D129" s="229" t="s">
        <v>159</v>
      </c>
      <c r="E129" s="238" t="s">
        <v>19</v>
      </c>
      <c r="F129" s="239" t="s">
        <v>189</v>
      </c>
      <c r="G129" s="237"/>
      <c r="H129" s="238" t="s">
        <v>19</v>
      </c>
      <c r="I129" s="240"/>
      <c r="J129" s="237"/>
      <c r="K129" s="237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159</v>
      </c>
      <c r="AU129" s="245" t="s">
        <v>79</v>
      </c>
      <c r="AV129" s="13" t="s">
        <v>75</v>
      </c>
      <c r="AW129" s="13" t="s">
        <v>33</v>
      </c>
      <c r="AX129" s="13" t="s">
        <v>71</v>
      </c>
      <c r="AY129" s="245" t="s">
        <v>145</v>
      </c>
    </row>
    <row r="130" s="14" customFormat="1">
      <c r="A130" s="14"/>
      <c r="B130" s="246"/>
      <c r="C130" s="247"/>
      <c r="D130" s="229" t="s">
        <v>159</v>
      </c>
      <c r="E130" s="248" t="s">
        <v>19</v>
      </c>
      <c r="F130" s="249" t="s">
        <v>190</v>
      </c>
      <c r="G130" s="247"/>
      <c r="H130" s="250">
        <v>283.34399999999999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6" t="s">
        <v>159</v>
      </c>
      <c r="AU130" s="256" t="s">
        <v>79</v>
      </c>
      <c r="AV130" s="14" t="s">
        <v>79</v>
      </c>
      <c r="AW130" s="14" t="s">
        <v>33</v>
      </c>
      <c r="AX130" s="14" t="s">
        <v>75</v>
      </c>
      <c r="AY130" s="256" t="s">
        <v>145</v>
      </c>
    </row>
    <row r="131" s="2" customFormat="1" ht="16.5" customHeight="1">
      <c r="A131" s="39"/>
      <c r="B131" s="40"/>
      <c r="C131" s="216" t="s">
        <v>191</v>
      </c>
      <c r="D131" s="216" t="s">
        <v>148</v>
      </c>
      <c r="E131" s="217" t="s">
        <v>192</v>
      </c>
      <c r="F131" s="218" t="s">
        <v>193</v>
      </c>
      <c r="G131" s="219" t="s">
        <v>151</v>
      </c>
      <c r="H131" s="220">
        <v>141.672</v>
      </c>
      <c r="I131" s="221"/>
      <c r="J131" s="222">
        <f>ROUND(I131*H131,2)</f>
        <v>0</v>
      </c>
      <c r="K131" s="218" t="s">
        <v>152</v>
      </c>
      <c r="L131" s="45"/>
      <c r="M131" s="223" t="s">
        <v>19</v>
      </c>
      <c r="N131" s="224" t="s">
        <v>42</v>
      </c>
      <c r="O131" s="85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7" t="s">
        <v>153</v>
      </c>
      <c r="AT131" s="227" t="s">
        <v>148</v>
      </c>
      <c r="AU131" s="227" t="s">
        <v>79</v>
      </c>
      <c r="AY131" s="18" t="s">
        <v>145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8" t="s">
        <v>75</v>
      </c>
      <c r="BK131" s="228">
        <f>ROUND(I131*H131,2)</f>
        <v>0</v>
      </c>
      <c r="BL131" s="18" t="s">
        <v>153</v>
      </c>
      <c r="BM131" s="227" t="s">
        <v>194</v>
      </c>
    </row>
    <row r="132" s="2" customFormat="1">
      <c r="A132" s="39"/>
      <c r="B132" s="40"/>
      <c r="C132" s="41"/>
      <c r="D132" s="229" t="s">
        <v>155</v>
      </c>
      <c r="E132" s="41"/>
      <c r="F132" s="230" t="s">
        <v>195</v>
      </c>
      <c r="G132" s="41"/>
      <c r="H132" s="41"/>
      <c r="I132" s="231"/>
      <c r="J132" s="41"/>
      <c r="K132" s="41"/>
      <c r="L132" s="45"/>
      <c r="M132" s="232"/>
      <c r="N132" s="233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155</v>
      </c>
      <c r="AU132" s="18" t="s">
        <v>79</v>
      </c>
    </row>
    <row r="133" s="2" customFormat="1">
      <c r="A133" s="39"/>
      <c r="B133" s="40"/>
      <c r="C133" s="41"/>
      <c r="D133" s="234" t="s">
        <v>157</v>
      </c>
      <c r="E133" s="41"/>
      <c r="F133" s="235" t="s">
        <v>196</v>
      </c>
      <c r="G133" s="41"/>
      <c r="H133" s="41"/>
      <c r="I133" s="231"/>
      <c r="J133" s="41"/>
      <c r="K133" s="41"/>
      <c r="L133" s="45"/>
      <c r="M133" s="232"/>
      <c r="N133" s="233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157</v>
      </c>
      <c r="AU133" s="18" t="s">
        <v>79</v>
      </c>
    </row>
    <row r="134" s="14" customFormat="1">
      <c r="A134" s="14"/>
      <c r="B134" s="246"/>
      <c r="C134" s="247"/>
      <c r="D134" s="229" t="s">
        <v>159</v>
      </c>
      <c r="E134" s="248" t="s">
        <v>19</v>
      </c>
      <c r="F134" s="249" t="s">
        <v>109</v>
      </c>
      <c r="G134" s="247"/>
      <c r="H134" s="250">
        <v>141.672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6" t="s">
        <v>159</v>
      </c>
      <c r="AU134" s="256" t="s">
        <v>79</v>
      </c>
      <c r="AV134" s="14" t="s">
        <v>79</v>
      </c>
      <c r="AW134" s="14" t="s">
        <v>33</v>
      </c>
      <c r="AX134" s="14" t="s">
        <v>75</v>
      </c>
      <c r="AY134" s="256" t="s">
        <v>145</v>
      </c>
    </row>
    <row r="135" s="2" customFormat="1" ht="16.5" customHeight="1">
      <c r="A135" s="39"/>
      <c r="B135" s="40"/>
      <c r="C135" s="216" t="s">
        <v>197</v>
      </c>
      <c r="D135" s="216" t="s">
        <v>148</v>
      </c>
      <c r="E135" s="217" t="s">
        <v>198</v>
      </c>
      <c r="F135" s="218" t="s">
        <v>199</v>
      </c>
      <c r="G135" s="219" t="s">
        <v>151</v>
      </c>
      <c r="H135" s="220">
        <v>141.672</v>
      </c>
      <c r="I135" s="221"/>
      <c r="J135" s="222">
        <f>ROUND(I135*H135,2)</f>
        <v>0</v>
      </c>
      <c r="K135" s="218" t="s">
        <v>152</v>
      </c>
      <c r="L135" s="45"/>
      <c r="M135" s="223" t="s">
        <v>19</v>
      </c>
      <c r="N135" s="224" t="s">
        <v>42</v>
      </c>
      <c r="O135" s="85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7" t="s">
        <v>153</v>
      </c>
      <c r="AT135" s="227" t="s">
        <v>148</v>
      </c>
      <c r="AU135" s="227" t="s">
        <v>79</v>
      </c>
      <c r="AY135" s="18" t="s">
        <v>145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8" t="s">
        <v>75</v>
      </c>
      <c r="BK135" s="228">
        <f>ROUND(I135*H135,2)</f>
        <v>0</v>
      </c>
      <c r="BL135" s="18" t="s">
        <v>153</v>
      </c>
      <c r="BM135" s="227" t="s">
        <v>200</v>
      </c>
    </row>
    <row r="136" s="2" customFormat="1">
      <c r="A136" s="39"/>
      <c r="B136" s="40"/>
      <c r="C136" s="41"/>
      <c r="D136" s="229" t="s">
        <v>155</v>
      </c>
      <c r="E136" s="41"/>
      <c r="F136" s="230" t="s">
        <v>201</v>
      </c>
      <c r="G136" s="41"/>
      <c r="H136" s="41"/>
      <c r="I136" s="231"/>
      <c r="J136" s="41"/>
      <c r="K136" s="41"/>
      <c r="L136" s="45"/>
      <c r="M136" s="232"/>
      <c r="N136" s="233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155</v>
      </c>
      <c r="AU136" s="18" t="s">
        <v>79</v>
      </c>
    </row>
    <row r="137" s="2" customFormat="1">
      <c r="A137" s="39"/>
      <c r="B137" s="40"/>
      <c r="C137" s="41"/>
      <c r="D137" s="234" t="s">
        <v>157</v>
      </c>
      <c r="E137" s="41"/>
      <c r="F137" s="235" t="s">
        <v>202</v>
      </c>
      <c r="G137" s="41"/>
      <c r="H137" s="41"/>
      <c r="I137" s="231"/>
      <c r="J137" s="41"/>
      <c r="K137" s="41"/>
      <c r="L137" s="45"/>
      <c r="M137" s="232"/>
      <c r="N137" s="233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157</v>
      </c>
      <c r="AU137" s="18" t="s">
        <v>79</v>
      </c>
    </row>
    <row r="138" s="13" customFormat="1">
      <c r="A138" s="13"/>
      <c r="B138" s="236"/>
      <c r="C138" s="237"/>
      <c r="D138" s="229" t="s">
        <v>159</v>
      </c>
      <c r="E138" s="238" t="s">
        <v>19</v>
      </c>
      <c r="F138" s="239" t="s">
        <v>203</v>
      </c>
      <c r="G138" s="237"/>
      <c r="H138" s="238" t="s">
        <v>19</v>
      </c>
      <c r="I138" s="240"/>
      <c r="J138" s="237"/>
      <c r="K138" s="237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159</v>
      </c>
      <c r="AU138" s="245" t="s">
        <v>79</v>
      </c>
      <c r="AV138" s="13" t="s">
        <v>75</v>
      </c>
      <c r="AW138" s="13" t="s">
        <v>33</v>
      </c>
      <c r="AX138" s="13" t="s">
        <v>71</v>
      </c>
      <c r="AY138" s="245" t="s">
        <v>145</v>
      </c>
    </row>
    <row r="139" s="14" customFormat="1">
      <c r="A139" s="14"/>
      <c r="B139" s="246"/>
      <c r="C139" s="247"/>
      <c r="D139" s="229" t="s">
        <v>159</v>
      </c>
      <c r="E139" s="248" t="s">
        <v>109</v>
      </c>
      <c r="F139" s="249" t="s">
        <v>204</v>
      </c>
      <c r="G139" s="247"/>
      <c r="H139" s="250">
        <v>141.672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6" t="s">
        <v>159</v>
      </c>
      <c r="AU139" s="256" t="s">
        <v>79</v>
      </c>
      <c r="AV139" s="14" t="s">
        <v>79</v>
      </c>
      <c r="AW139" s="14" t="s">
        <v>33</v>
      </c>
      <c r="AX139" s="14" t="s">
        <v>75</v>
      </c>
      <c r="AY139" s="256" t="s">
        <v>145</v>
      </c>
    </row>
    <row r="140" s="2" customFormat="1" ht="16.5" customHeight="1">
      <c r="A140" s="39"/>
      <c r="B140" s="40"/>
      <c r="C140" s="216" t="s">
        <v>205</v>
      </c>
      <c r="D140" s="216" t="s">
        <v>148</v>
      </c>
      <c r="E140" s="217" t="s">
        <v>206</v>
      </c>
      <c r="F140" s="218" t="s">
        <v>207</v>
      </c>
      <c r="G140" s="219" t="s">
        <v>151</v>
      </c>
      <c r="H140" s="220">
        <v>146.328</v>
      </c>
      <c r="I140" s="221"/>
      <c r="J140" s="222">
        <f>ROUND(I140*H140,2)</f>
        <v>0</v>
      </c>
      <c r="K140" s="218" t="s">
        <v>19</v>
      </c>
      <c r="L140" s="45"/>
      <c r="M140" s="223" t="s">
        <v>19</v>
      </c>
      <c r="N140" s="224" t="s">
        <v>42</v>
      </c>
      <c r="O140" s="85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7" t="s">
        <v>153</v>
      </c>
      <c r="AT140" s="227" t="s">
        <v>148</v>
      </c>
      <c r="AU140" s="227" t="s">
        <v>79</v>
      </c>
      <c r="AY140" s="18" t="s">
        <v>145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8" t="s">
        <v>75</v>
      </c>
      <c r="BK140" s="228">
        <f>ROUND(I140*H140,2)</f>
        <v>0</v>
      </c>
      <c r="BL140" s="18" t="s">
        <v>153</v>
      </c>
      <c r="BM140" s="227" t="s">
        <v>208</v>
      </c>
    </row>
    <row r="141" s="2" customFormat="1">
      <c r="A141" s="39"/>
      <c r="B141" s="40"/>
      <c r="C141" s="41"/>
      <c r="D141" s="229" t="s">
        <v>155</v>
      </c>
      <c r="E141" s="41"/>
      <c r="F141" s="230" t="s">
        <v>209</v>
      </c>
      <c r="G141" s="41"/>
      <c r="H141" s="41"/>
      <c r="I141" s="231"/>
      <c r="J141" s="41"/>
      <c r="K141" s="41"/>
      <c r="L141" s="45"/>
      <c r="M141" s="232"/>
      <c r="N141" s="233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155</v>
      </c>
      <c r="AU141" s="18" t="s">
        <v>79</v>
      </c>
    </row>
    <row r="142" s="2" customFormat="1">
      <c r="A142" s="39"/>
      <c r="B142" s="40"/>
      <c r="C142" s="41"/>
      <c r="D142" s="229" t="s">
        <v>187</v>
      </c>
      <c r="E142" s="41"/>
      <c r="F142" s="268" t="s">
        <v>210</v>
      </c>
      <c r="G142" s="41"/>
      <c r="H142" s="41"/>
      <c r="I142" s="231"/>
      <c r="J142" s="41"/>
      <c r="K142" s="41"/>
      <c r="L142" s="45"/>
      <c r="M142" s="232"/>
      <c r="N142" s="233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187</v>
      </c>
      <c r="AU142" s="18" t="s">
        <v>79</v>
      </c>
    </row>
    <row r="143" s="14" customFormat="1">
      <c r="A143" s="14"/>
      <c r="B143" s="246"/>
      <c r="C143" s="247"/>
      <c r="D143" s="229" t="s">
        <v>159</v>
      </c>
      <c r="E143" s="248" t="s">
        <v>19</v>
      </c>
      <c r="F143" s="249" t="s">
        <v>211</v>
      </c>
      <c r="G143" s="247"/>
      <c r="H143" s="250">
        <v>146.328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159</v>
      </c>
      <c r="AU143" s="256" t="s">
        <v>79</v>
      </c>
      <c r="AV143" s="14" t="s">
        <v>79</v>
      </c>
      <c r="AW143" s="14" t="s">
        <v>33</v>
      </c>
      <c r="AX143" s="14" t="s">
        <v>75</v>
      </c>
      <c r="AY143" s="256" t="s">
        <v>145</v>
      </c>
    </row>
    <row r="144" s="12" customFormat="1" ht="22.8" customHeight="1">
      <c r="A144" s="12"/>
      <c r="B144" s="200"/>
      <c r="C144" s="201"/>
      <c r="D144" s="202" t="s">
        <v>70</v>
      </c>
      <c r="E144" s="214" t="s">
        <v>212</v>
      </c>
      <c r="F144" s="214" t="s">
        <v>213</v>
      </c>
      <c r="G144" s="201"/>
      <c r="H144" s="201"/>
      <c r="I144" s="204"/>
      <c r="J144" s="215">
        <f>BK144</f>
        <v>0</v>
      </c>
      <c r="K144" s="201"/>
      <c r="L144" s="206"/>
      <c r="M144" s="207"/>
      <c r="N144" s="208"/>
      <c r="O144" s="208"/>
      <c r="P144" s="209">
        <f>SUM(P145:P219)</f>
        <v>0</v>
      </c>
      <c r="Q144" s="208"/>
      <c r="R144" s="209">
        <f>SUM(R145:R219)</f>
        <v>306.55755421999999</v>
      </c>
      <c r="S144" s="208"/>
      <c r="T144" s="210">
        <f>SUM(T145:T219)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1" t="s">
        <v>75</v>
      </c>
      <c r="AT144" s="212" t="s">
        <v>70</v>
      </c>
      <c r="AU144" s="212" t="s">
        <v>75</v>
      </c>
      <c r="AY144" s="211" t="s">
        <v>145</v>
      </c>
      <c r="BK144" s="213">
        <f>SUM(BK145:BK219)</f>
        <v>0</v>
      </c>
    </row>
    <row r="145" s="2" customFormat="1" ht="16.5" customHeight="1">
      <c r="A145" s="39"/>
      <c r="B145" s="40"/>
      <c r="C145" s="216" t="s">
        <v>75</v>
      </c>
      <c r="D145" s="216" t="s">
        <v>148</v>
      </c>
      <c r="E145" s="217" t="s">
        <v>214</v>
      </c>
      <c r="F145" s="218" t="s">
        <v>215</v>
      </c>
      <c r="G145" s="219" t="s">
        <v>151</v>
      </c>
      <c r="H145" s="220">
        <v>12.878</v>
      </c>
      <c r="I145" s="221"/>
      <c r="J145" s="222">
        <f>ROUND(I145*H145,2)</f>
        <v>0</v>
      </c>
      <c r="K145" s="218" t="s">
        <v>19</v>
      </c>
      <c r="L145" s="45"/>
      <c r="M145" s="223" t="s">
        <v>19</v>
      </c>
      <c r="N145" s="224" t="s">
        <v>42</v>
      </c>
      <c r="O145" s="85"/>
      <c r="P145" s="225">
        <f>O145*H145</f>
        <v>0</v>
      </c>
      <c r="Q145" s="225">
        <v>2.5</v>
      </c>
      <c r="R145" s="225">
        <f>Q145*H145</f>
        <v>32.195</v>
      </c>
      <c r="S145" s="225">
        <v>0</v>
      </c>
      <c r="T145" s="22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7" t="s">
        <v>153</v>
      </c>
      <c r="AT145" s="227" t="s">
        <v>148</v>
      </c>
      <c r="AU145" s="227" t="s">
        <v>79</v>
      </c>
      <c r="AY145" s="18" t="s">
        <v>145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8" t="s">
        <v>75</v>
      </c>
      <c r="BK145" s="228">
        <f>ROUND(I145*H145,2)</f>
        <v>0</v>
      </c>
      <c r="BL145" s="18" t="s">
        <v>153</v>
      </c>
      <c r="BM145" s="227" t="s">
        <v>216</v>
      </c>
    </row>
    <row r="146" s="2" customFormat="1">
      <c r="A146" s="39"/>
      <c r="B146" s="40"/>
      <c r="C146" s="41"/>
      <c r="D146" s="229" t="s">
        <v>155</v>
      </c>
      <c r="E146" s="41"/>
      <c r="F146" s="230" t="s">
        <v>217</v>
      </c>
      <c r="G146" s="41"/>
      <c r="H146" s="41"/>
      <c r="I146" s="231"/>
      <c r="J146" s="41"/>
      <c r="K146" s="41"/>
      <c r="L146" s="45"/>
      <c r="M146" s="232"/>
      <c r="N146" s="233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155</v>
      </c>
      <c r="AU146" s="18" t="s">
        <v>79</v>
      </c>
    </row>
    <row r="147" s="2" customFormat="1">
      <c r="A147" s="39"/>
      <c r="B147" s="40"/>
      <c r="C147" s="41"/>
      <c r="D147" s="229" t="s">
        <v>187</v>
      </c>
      <c r="E147" s="41"/>
      <c r="F147" s="268" t="s">
        <v>218</v>
      </c>
      <c r="G147" s="41"/>
      <c r="H147" s="41"/>
      <c r="I147" s="231"/>
      <c r="J147" s="41"/>
      <c r="K147" s="41"/>
      <c r="L147" s="45"/>
      <c r="M147" s="232"/>
      <c r="N147" s="233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187</v>
      </c>
      <c r="AU147" s="18" t="s">
        <v>79</v>
      </c>
    </row>
    <row r="148" s="13" customFormat="1">
      <c r="A148" s="13"/>
      <c r="B148" s="236"/>
      <c r="C148" s="237"/>
      <c r="D148" s="229" t="s">
        <v>159</v>
      </c>
      <c r="E148" s="238" t="s">
        <v>19</v>
      </c>
      <c r="F148" s="239" t="s">
        <v>219</v>
      </c>
      <c r="G148" s="237"/>
      <c r="H148" s="238" t="s">
        <v>19</v>
      </c>
      <c r="I148" s="240"/>
      <c r="J148" s="237"/>
      <c r="K148" s="237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159</v>
      </c>
      <c r="AU148" s="245" t="s">
        <v>79</v>
      </c>
      <c r="AV148" s="13" t="s">
        <v>75</v>
      </c>
      <c r="AW148" s="13" t="s">
        <v>33</v>
      </c>
      <c r="AX148" s="13" t="s">
        <v>71</v>
      </c>
      <c r="AY148" s="245" t="s">
        <v>145</v>
      </c>
    </row>
    <row r="149" s="14" customFormat="1">
      <c r="A149" s="14"/>
      <c r="B149" s="246"/>
      <c r="C149" s="247"/>
      <c r="D149" s="229" t="s">
        <v>159</v>
      </c>
      <c r="E149" s="248" t="s">
        <v>19</v>
      </c>
      <c r="F149" s="249" t="s">
        <v>220</v>
      </c>
      <c r="G149" s="247"/>
      <c r="H149" s="250">
        <v>6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6" t="s">
        <v>159</v>
      </c>
      <c r="AU149" s="256" t="s">
        <v>79</v>
      </c>
      <c r="AV149" s="14" t="s">
        <v>79</v>
      </c>
      <c r="AW149" s="14" t="s">
        <v>33</v>
      </c>
      <c r="AX149" s="14" t="s">
        <v>71</v>
      </c>
      <c r="AY149" s="256" t="s">
        <v>145</v>
      </c>
    </row>
    <row r="150" s="13" customFormat="1">
      <c r="A150" s="13"/>
      <c r="B150" s="236"/>
      <c r="C150" s="237"/>
      <c r="D150" s="229" t="s">
        <v>159</v>
      </c>
      <c r="E150" s="238" t="s">
        <v>19</v>
      </c>
      <c r="F150" s="239" t="s">
        <v>221</v>
      </c>
      <c r="G150" s="237"/>
      <c r="H150" s="238" t="s">
        <v>19</v>
      </c>
      <c r="I150" s="240"/>
      <c r="J150" s="237"/>
      <c r="K150" s="237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159</v>
      </c>
      <c r="AU150" s="245" t="s">
        <v>79</v>
      </c>
      <c r="AV150" s="13" t="s">
        <v>75</v>
      </c>
      <c r="AW150" s="13" t="s">
        <v>33</v>
      </c>
      <c r="AX150" s="13" t="s">
        <v>71</v>
      </c>
      <c r="AY150" s="245" t="s">
        <v>145</v>
      </c>
    </row>
    <row r="151" s="14" customFormat="1">
      <c r="A151" s="14"/>
      <c r="B151" s="246"/>
      <c r="C151" s="247"/>
      <c r="D151" s="229" t="s">
        <v>159</v>
      </c>
      <c r="E151" s="248" t="s">
        <v>19</v>
      </c>
      <c r="F151" s="249" t="s">
        <v>222</v>
      </c>
      <c r="G151" s="247"/>
      <c r="H151" s="250">
        <v>5.9850000000000003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6" t="s">
        <v>159</v>
      </c>
      <c r="AU151" s="256" t="s">
        <v>79</v>
      </c>
      <c r="AV151" s="14" t="s">
        <v>79</v>
      </c>
      <c r="AW151" s="14" t="s">
        <v>33</v>
      </c>
      <c r="AX151" s="14" t="s">
        <v>71</v>
      </c>
      <c r="AY151" s="256" t="s">
        <v>145</v>
      </c>
    </row>
    <row r="152" s="13" customFormat="1">
      <c r="A152" s="13"/>
      <c r="B152" s="236"/>
      <c r="C152" s="237"/>
      <c r="D152" s="229" t="s">
        <v>159</v>
      </c>
      <c r="E152" s="238" t="s">
        <v>19</v>
      </c>
      <c r="F152" s="239" t="s">
        <v>223</v>
      </c>
      <c r="G152" s="237"/>
      <c r="H152" s="238" t="s">
        <v>19</v>
      </c>
      <c r="I152" s="240"/>
      <c r="J152" s="237"/>
      <c r="K152" s="237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159</v>
      </c>
      <c r="AU152" s="245" t="s">
        <v>79</v>
      </c>
      <c r="AV152" s="13" t="s">
        <v>75</v>
      </c>
      <c r="AW152" s="13" t="s">
        <v>33</v>
      </c>
      <c r="AX152" s="13" t="s">
        <v>71</v>
      </c>
      <c r="AY152" s="245" t="s">
        <v>145</v>
      </c>
    </row>
    <row r="153" s="14" customFormat="1">
      <c r="A153" s="14"/>
      <c r="B153" s="246"/>
      <c r="C153" s="247"/>
      <c r="D153" s="229" t="s">
        <v>159</v>
      </c>
      <c r="E153" s="248" t="s">
        <v>19</v>
      </c>
      <c r="F153" s="249" t="s">
        <v>224</v>
      </c>
      <c r="G153" s="247"/>
      <c r="H153" s="250">
        <v>0.89300000000000002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6" t="s">
        <v>159</v>
      </c>
      <c r="AU153" s="256" t="s">
        <v>79</v>
      </c>
      <c r="AV153" s="14" t="s">
        <v>79</v>
      </c>
      <c r="AW153" s="14" t="s">
        <v>33</v>
      </c>
      <c r="AX153" s="14" t="s">
        <v>71</v>
      </c>
      <c r="AY153" s="256" t="s">
        <v>145</v>
      </c>
    </row>
    <row r="154" s="15" customFormat="1">
      <c r="A154" s="15"/>
      <c r="B154" s="257"/>
      <c r="C154" s="258"/>
      <c r="D154" s="229" t="s">
        <v>159</v>
      </c>
      <c r="E154" s="259" t="s">
        <v>105</v>
      </c>
      <c r="F154" s="260" t="s">
        <v>172</v>
      </c>
      <c r="G154" s="258"/>
      <c r="H154" s="261">
        <v>12.878</v>
      </c>
      <c r="I154" s="262"/>
      <c r="J154" s="258"/>
      <c r="K154" s="258"/>
      <c r="L154" s="263"/>
      <c r="M154" s="264"/>
      <c r="N154" s="265"/>
      <c r="O154" s="265"/>
      <c r="P154" s="265"/>
      <c r="Q154" s="265"/>
      <c r="R154" s="265"/>
      <c r="S154" s="265"/>
      <c r="T154" s="266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7" t="s">
        <v>159</v>
      </c>
      <c r="AU154" s="267" t="s">
        <v>79</v>
      </c>
      <c r="AV154" s="15" t="s">
        <v>153</v>
      </c>
      <c r="AW154" s="15" t="s">
        <v>33</v>
      </c>
      <c r="AX154" s="15" t="s">
        <v>75</v>
      </c>
      <c r="AY154" s="267" t="s">
        <v>145</v>
      </c>
    </row>
    <row r="155" s="2" customFormat="1" ht="16.5" customHeight="1">
      <c r="A155" s="39"/>
      <c r="B155" s="40"/>
      <c r="C155" s="216" t="s">
        <v>79</v>
      </c>
      <c r="D155" s="216" t="s">
        <v>148</v>
      </c>
      <c r="E155" s="217" t="s">
        <v>225</v>
      </c>
      <c r="F155" s="218" t="s">
        <v>226</v>
      </c>
      <c r="G155" s="219" t="s">
        <v>151</v>
      </c>
      <c r="H155" s="220">
        <v>63.609999999999999</v>
      </c>
      <c r="I155" s="221"/>
      <c r="J155" s="222">
        <f>ROUND(I155*H155,2)</f>
        <v>0</v>
      </c>
      <c r="K155" s="218" t="s">
        <v>152</v>
      </c>
      <c r="L155" s="45"/>
      <c r="M155" s="223" t="s">
        <v>19</v>
      </c>
      <c r="N155" s="224" t="s">
        <v>42</v>
      </c>
      <c r="O155" s="85"/>
      <c r="P155" s="225">
        <f>O155*H155</f>
        <v>0</v>
      </c>
      <c r="Q155" s="225">
        <v>2.8332299999999999</v>
      </c>
      <c r="R155" s="225">
        <f>Q155*H155</f>
        <v>180.2217603</v>
      </c>
      <c r="S155" s="225">
        <v>0</v>
      </c>
      <c r="T155" s="22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7" t="s">
        <v>153</v>
      </c>
      <c r="AT155" s="227" t="s">
        <v>148</v>
      </c>
      <c r="AU155" s="227" t="s">
        <v>79</v>
      </c>
      <c r="AY155" s="18" t="s">
        <v>145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8" t="s">
        <v>75</v>
      </c>
      <c r="BK155" s="228">
        <f>ROUND(I155*H155,2)</f>
        <v>0</v>
      </c>
      <c r="BL155" s="18" t="s">
        <v>153</v>
      </c>
      <c r="BM155" s="227" t="s">
        <v>227</v>
      </c>
    </row>
    <row r="156" s="2" customFormat="1">
      <c r="A156" s="39"/>
      <c r="B156" s="40"/>
      <c r="C156" s="41"/>
      <c r="D156" s="229" t="s">
        <v>155</v>
      </c>
      <c r="E156" s="41"/>
      <c r="F156" s="230" t="s">
        <v>228</v>
      </c>
      <c r="G156" s="41"/>
      <c r="H156" s="41"/>
      <c r="I156" s="231"/>
      <c r="J156" s="41"/>
      <c r="K156" s="41"/>
      <c r="L156" s="45"/>
      <c r="M156" s="232"/>
      <c r="N156" s="233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155</v>
      </c>
      <c r="AU156" s="18" t="s">
        <v>79</v>
      </c>
    </row>
    <row r="157" s="2" customFormat="1">
      <c r="A157" s="39"/>
      <c r="B157" s="40"/>
      <c r="C157" s="41"/>
      <c r="D157" s="234" t="s">
        <v>157</v>
      </c>
      <c r="E157" s="41"/>
      <c r="F157" s="235" t="s">
        <v>229</v>
      </c>
      <c r="G157" s="41"/>
      <c r="H157" s="41"/>
      <c r="I157" s="231"/>
      <c r="J157" s="41"/>
      <c r="K157" s="41"/>
      <c r="L157" s="45"/>
      <c r="M157" s="232"/>
      <c r="N157" s="233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157</v>
      </c>
      <c r="AU157" s="18" t="s">
        <v>79</v>
      </c>
    </row>
    <row r="158" s="2" customFormat="1">
      <c r="A158" s="39"/>
      <c r="B158" s="40"/>
      <c r="C158" s="41"/>
      <c r="D158" s="229" t="s">
        <v>230</v>
      </c>
      <c r="E158" s="41"/>
      <c r="F158" s="268" t="s">
        <v>231</v>
      </c>
      <c r="G158" s="41"/>
      <c r="H158" s="41"/>
      <c r="I158" s="231"/>
      <c r="J158" s="41"/>
      <c r="K158" s="41"/>
      <c r="L158" s="45"/>
      <c r="M158" s="232"/>
      <c r="N158" s="233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230</v>
      </c>
      <c r="AU158" s="18" t="s">
        <v>79</v>
      </c>
    </row>
    <row r="159" s="2" customFormat="1">
      <c r="A159" s="39"/>
      <c r="B159" s="40"/>
      <c r="C159" s="41"/>
      <c r="D159" s="229" t="s">
        <v>187</v>
      </c>
      <c r="E159" s="41"/>
      <c r="F159" s="268" t="s">
        <v>232</v>
      </c>
      <c r="G159" s="41"/>
      <c r="H159" s="41"/>
      <c r="I159" s="231"/>
      <c r="J159" s="41"/>
      <c r="K159" s="41"/>
      <c r="L159" s="45"/>
      <c r="M159" s="232"/>
      <c r="N159" s="233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187</v>
      </c>
      <c r="AU159" s="18" t="s">
        <v>79</v>
      </c>
    </row>
    <row r="160" s="13" customFormat="1">
      <c r="A160" s="13"/>
      <c r="B160" s="236"/>
      <c r="C160" s="237"/>
      <c r="D160" s="229" t="s">
        <v>159</v>
      </c>
      <c r="E160" s="238" t="s">
        <v>19</v>
      </c>
      <c r="F160" s="239" t="s">
        <v>233</v>
      </c>
      <c r="G160" s="237"/>
      <c r="H160" s="238" t="s">
        <v>19</v>
      </c>
      <c r="I160" s="240"/>
      <c r="J160" s="237"/>
      <c r="K160" s="237"/>
      <c r="L160" s="241"/>
      <c r="M160" s="242"/>
      <c r="N160" s="243"/>
      <c r="O160" s="243"/>
      <c r="P160" s="243"/>
      <c r="Q160" s="243"/>
      <c r="R160" s="243"/>
      <c r="S160" s="243"/>
      <c r="T160" s="24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5" t="s">
        <v>159</v>
      </c>
      <c r="AU160" s="245" t="s">
        <v>79</v>
      </c>
      <c r="AV160" s="13" t="s">
        <v>75</v>
      </c>
      <c r="AW160" s="13" t="s">
        <v>33</v>
      </c>
      <c r="AX160" s="13" t="s">
        <v>71</v>
      </c>
      <c r="AY160" s="245" t="s">
        <v>145</v>
      </c>
    </row>
    <row r="161" s="14" customFormat="1">
      <c r="A161" s="14"/>
      <c r="B161" s="246"/>
      <c r="C161" s="247"/>
      <c r="D161" s="229" t="s">
        <v>159</v>
      </c>
      <c r="E161" s="248" t="s">
        <v>19</v>
      </c>
      <c r="F161" s="249" t="s">
        <v>234</v>
      </c>
      <c r="G161" s="247"/>
      <c r="H161" s="250">
        <v>24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6" t="s">
        <v>159</v>
      </c>
      <c r="AU161" s="256" t="s">
        <v>79</v>
      </c>
      <c r="AV161" s="14" t="s">
        <v>79</v>
      </c>
      <c r="AW161" s="14" t="s">
        <v>33</v>
      </c>
      <c r="AX161" s="14" t="s">
        <v>71</v>
      </c>
      <c r="AY161" s="256" t="s">
        <v>145</v>
      </c>
    </row>
    <row r="162" s="13" customFormat="1">
      <c r="A162" s="13"/>
      <c r="B162" s="236"/>
      <c r="C162" s="237"/>
      <c r="D162" s="229" t="s">
        <v>159</v>
      </c>
      <c r="E162" s="238" t="s">
        <v>19</v>
      </c>
      <c r="F162" s="239" t="s">
        <v>235</v>
      </c>
      <c r="G162" s="237"/>
      <c r="H162" s="238" t="s">
        <v>19</v>
      </c>
      <c r="I162" s="240"/>
      <c r="J162" s="237"/>
      <c r="K162" s="237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159</v>
      </c>
      <c r="AU162" s="245" t="s">
        <v>79</v>
      </c>
      <c r="AV162" s="13" t="s">
        <v>75</v>
      </c>
      <c r="AW162" s="13" t="s">
        <v>33</v>
      </c>
      <c r="AX162" s="13" t="s">
        <v>71</v>
      </c>
      <c r="AY162" s="245" t="s">
        <v>145</v>
      </c>
    </row>
    <row r="163" s="14" customFormat="1">
      <c r="A163" s="14"/>
      <c r="B163" s="246"/>
      <c r="C163" s="247"/>
      <c r="D163" s="229" t="s">
        <v>159</v>
      </c>
      <c r="E163" s="248" t="s">
        <v>19</v>
      </c>
      <c r="F163" s="249" t="s">
        <v>236</v>
      </c>
      <c r="G163" s="247"/>
      <c r="H163" s="250">
        <v>9.7200000000000006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6" t="s">
        <v>159</v>
      </c>
      <c r="AU163" s="256" t="s">
        <v>79</v>
      </c>
      <c r="AV163" s="14" t="s">
        <v>79</v>
      </c>
      <c r="AW163" s="14" t="s">
        <v>33</v>
      </c>
      <c r="AX163" s="14" t="s">
        <v>71</v>
      </c>
      <c r="AY163" s="256" t="s">
        <v>145</v>
      </c>
    </row>
    <row r="164" s="13" customFormat="1">
      <c r="A164" s="13"/>
      <c r="B164" s="236"/>
      <c r="C164" s="237"/>
      <c r="D164" s="229" t="s">
        <v>159</v>
      </c>
      <c r="E164" s="238" t="s">
        <v>19</v>
      </c>
      <c r="F164" s="239" t="s">
        <v>237</v>
      </c>
      <c r="G164" s="237"/>
      <c r="H164" s="238" t="s">
        <v>19</v>
      </c>
      <c r="I164" s="240"/>
      <c r="J164" s="237"/>
      <c r="K164" s="237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159</v>
      </c>
      <c r="AU164" s="245" t="s">
        <v>79</v>
      </c>
      <c r="AV164" s="13" t="s">
        <v>75</v>
      </c>
      <c r="AW164" s="13" t="s">
        <v>33</v>
      </c>
      <c r="AX164" s="13" t="s">
        <v>71</v>
      </c>
      <c r="AY164" s="245" t="s">
        <v>145</v>
      </c>
    </row>
    <row r="165" s="14" customFormat="1">
      <c r="A165" s="14"/>
      <c r="B165" s="246"/>
      <c r="C165" s="247"/>
      <c r="D165" s="229" t="s">
        <v>159</v>
      </c>
      <c r="E165" s="248" t="s">
        <v>19</v>
      </c>
      <c r="F165" s="249" t="s">
        <v>238</v>
      </c>
      <c r="G165" s="247"/>
      <c r="H165" s="250">
        <v>21.329999999999998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6" t="s">
        <v>159</v>
      </c>
      <c r="AU165" s="256" t="s">
        <v>79</v>
      </c>
      <c r="AV165" s="14" t="s">
        <v>79</v>
      </c>
      <c r="AW165" s="14" t="s">
        <v>33</v>
      </c>
      <c r="AX165" s="14" t="s">
        <v>71</v>
      </c>
      <c r="AY165" s="256" t="s">
        <v>145</v>
      </c>
    </row>
    <row r="166" s="13" customFormat="1">
      <c r="A166" s="13"/>
      <c r="B166" s="236"/>
      <c r="C166" s="237"/>
      <c r="D166" s="229" t="s">
        <v>159</v>
      </c>
      <c r="E166" s="238" t="s">
        <v>19</v>
      </c>
      <c r="F166" s="239" t="s">
        <v>239</v>
      </c>
      <c r="G166" s="237"/>
      <c r="H166" s="238" t="s">
        <v>19</v>
      </c>
      <c r="I166" s="240"/>
      <c r="J166" s="237"/>
      <c r="K166" s="237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159</v>
      </c>
      <c r="AU166" s="245" t="s">
        <v>79</v>
      </c>
      <c r="AV166" s="13" t="s">
        <v>75</v>
      </c>
      <c r="AW166" s="13" t="s">
        <v>33</v>
      </c>
      <c r="AX166" s="13" t="s">
        <v>71</v>
      </c>
      <c r="AY166" s="245" t="s">
        <v>145</v>
      </c>
    </row>
    <row r="167" s="14" customFormat="1">
      <c r="A167" s="14"/>
      <c r="B167" s="246"/>
      <c r="C167" s="247"/>
      <c r="D167" s="229" t="s">
        <v>159</v>
      </c>
      <c r="E167" s="248" t="s">
        <v>19</v>
      </c>
      <c r="F167" s="249" t="s">
        <v>240</v>
      </c>
      <c r="G167" s="247"/>
      <c r="H167" s="250">
        <v>3.4569999999999999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6" t="s">
        <v>159</v>
      </c>
      <c r="AU167" s="256" t="s">
        <v>79</v>
      </c>
      <c r="AV167" s="14" t="s">
        <v>79</v>
      </c>
      <c r="AW167" s="14" t="s">
        <v>33</v>
      </c>
      <c r="AX167" s="14" t="s">
        <v>71</v>
      </c>
      <c r="AY167" s="256" t="s">
        <v>145</v>
      </c>
    </row>
    <row r="168" s="13" customFormat="1">
      <c r="A168" s="13"/>
      <c r="B168" s="236"/>
      <c r="C168" s="237"/>
      <c r="D168" s="229" t="s">
        <v>159</v>
      </c>
      <c r="E168" s="238" t="s">
        <v>19</v>
      </c>
      <c r="F168" s="239" t="s">
        <v>241</v>
      </c>
      <c r="G168" s="237"/>
      <c r="H168" s="238" t="s">
        <v>19</v>
      </c>
      <c r="I168" s="240"/>
      <c r="J168" s="237"/>
      <c r="K168" s="237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159</v>
      </c>
      <c r="AU168" s="245" t="s">
        <v>79</v>
      </c>
      <c r="AV168" s="13" t="s">
        <v>75</v>
      </c>
      <c r="AW168" s="13" t="s">
        <v>33</v>
      </c>
      <c r="AX168" s="13" t="s">
        <v>71</v>
      </c>
      <c r="AY168" s="245" t="s">
        <v>145</v>
      </c>
    </row>
    <row r="169" s="14" customFormat="1">
      <c r="A169" s="14"/>
      <c r="B169" s="246"/>
      <c r="C169" s="247"/>
      <c r="D169" s="229" t="s">
        <v>159</v>
      </c>
      <c r="E169" s="248" t="s">
        <v>19</v>
      </c>
      <c r="F169" s="249" t="s">
        <v>242</v>
      </c>
      <c r="G169" s="247"/>
      <c r="H169" s="250">
        <v>0.69299999999999995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6" t="s">
        <v>159</v>
      </c>
      <c r="AU169" s="256" t="s">
        <v>79</v>
      </c>
      <c r="AV169" s="14" t="s">
        <v>79</v>
      </c>
      <c r="AW169" s="14" t="s">
        <v>33</v>
      </c>
      <c r="AX169" s="14" t="s">
        <v>71</v>
      </c>
      <c r="AY169" s="256" t="s">
        <v>145</v>
      </c>
    </row>
    <row r="170" s="13" customFormat="1">
      <c r="A170" s="13"/>
      <c r="B170" s="236"/>
      <c r="C170" s="237"/>
      <c r="D170" s="229" t="s">
        <v>159</v>
      </c>
      <c r="E170" s="238" t="s">
        <v>19</v>
      </c>
      <c r="F170" s="239" t="s">
        <v>243</v>
      </c>
      <c r="G170" s="237"/>
      <c r="H170" s="238" t="s">
        <v>19</v>
      </c>
      <c r="I170" s="240"/>
      <c r="J170" s="237"/>
      <c r="K170" s="237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159</v>
      </c>
      <c r="AU170" s="245" t="s">
        <v>79</v>
      </c>
      <c r="AV170" s="13" t="s">
        <v>75</v>
      </c>
      <c r="AW170" s="13" t="s">
        <v>33</v>
      </c>
      <c r="AX170" s="13" t="s">
        <v>71</v>
      </c>
      <c r="AY170" s="245" t="s">
        <v>145</v>
      </c>
    </row>
    <row r="171" s="14" customFormat="1">
      <c r="A171" s="14"/>
      <c r="B171" s="246"/>
      <c r="C171" s="247"/>
      <c r="D171" s="229" t="s">
        <v>159</v>
      </c>
      <c r="E171" s="248" t="s">
        <v>19</v>
      </c>
      <c r="F171" s="249" t="s">
        <v>244</v>
      </c>
      <c r="G171" s="247"/>
      <c r="H171" s="250">
        <v>4.4100000000000001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6" t="s">
        <v>159</v>
      </c>
      <c r="AU171" s="256" t="s">
        <v>79</v>
      </c>
      <c r="AV171" s="14" t="s">
        <v>79</v>
      </c>
      <c r="AW171" s="14" t="s">
        <v>33</v>
      </c>
      <c r="AX171" s="14" t="s">
        <v>71</v>
      </c>
      <c r="AY171" s="256" t="s">
        <v>145</v>
      </c>
    </row>
    <row r="172" s="15" customFormat="1">
      <c r="A172" s="15"/>
      <c r="B172" s="257"/>
      <c r="C172" s="258"/>
      <c r="D172" s="229" t="s">
        <v>159</v>
      </c>
      <c r="E172" s="259" t="s">
        <v>100</v>
      </c>
      <c r="F172" s="260" t="s">
        <v>172</v>
      </c>
      <c r="G172" s="258"/>
      <c r="H172" s="261">
        <v>63.609999999999999</v>
      </c>
      <c r="I172" s="262"/>
      <c r="J172" s="258"/>
      <c r="K172" s="258"/>
      <c r="L172" s="263"/>
      <c r="M172" s="264"/>
      <c r="N172" s="265"/>
      <c r="O172" s="265"/>
      <c r="P172" s="265"/>
      <c r="Q172" s="265"/>
      <c r="R172" s="265"/>
      <c r="S172" s="265"/>
      <c r="T172" s="266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7" t="s">
        <v>159</v>
      </c>
      <c r="AU172" s="267" t="s">
        <v>79</v>
      </c>
      <c r="AV172" s="15" t="s">
        <v>153</v>
      </c>
      <c r="AW172" s="15" t="s">
        <v>33</v>
      </c>
      <c r="AX172" s="15" t="s">
        <v>75</v>
      </c>
      <c r="AY172" s="267" t="s">
        <v>145</v>
      </c>
    </row>
    <row r="173" s="2" customFormat="1" ht="16.5" customHeight="1">
      <c r="A173" s="39"/>
      <c r="B173" s="40"/>
      <c r="C173" s="216" t="s">
        <v>86</v>
      </c>
      <c r="D173" s="216" t="s">
        <v>148</v>
      </c>
      <c r="E173" s="217" t="s">
        <v>245</v>
      </c>
      <c r="F173" s="218" t="s">
        <v>246</v>
      </c>
      <c r="G173" s="219" t="s">
        <v>247</v>
      </c>
      <c r="H173" s="220">
        <v>129.566</v>
      </c>
      <c r="I173" s="221"/>
      <c r="J173" s="222">
        <f>ROUND(I173*H173,2)</f>
        <v>0</v>
      </c>
      <c r="K173" s="218" t="s">
        <v>152</v>
      </c>
      <c r="L173" s="45"/>
      <c r="M173" s="223" t="s">
        <v>19</v>
      </c>
      <c r="N173" s="224" t="s">
        <v>42</v>
      </c>
      <c r="O173" s="85"/>
      <c r="P173" s="225">
        <f>O173*H173</f>
        <v>0</v>
      </c>
      <c r="Q173" s="225">
        <v>0.00726</v>
      </c>
      <c r="R173" s="225">
        <f>Q173*H173</f>
        <v>0.94064915999999998</v>
      </c>
      <c r="S173" s="225">
        <v>0</v>
      </c>
      <c r="T173" s="22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7" t="s">
        <v>153</v>
      </c>
      <c r="AT173" s="227" t="s">
        <v>148</v>
      </c>
      <c r="AU173" s="227" t="s">
        <v>79</v>
      </c>
      <c r="AY173" s="18" t="s">
        <v>145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8" t="s">
        <v>75</v>
      </c>
      <c r="BK173" s="228">
        <f>ROUND(I173*H173,2)</f>
        <v>0</v>
      </c>
      <c r="BL173" s="18" t="s">
        <v>153</v>
      </c>
      <c r="BM173" s="227" t="s">
        <v>248</v>
      </c>
    </row>
    <row r="174" s="2" customFormat="1">
      <c r="A174" s="39"/>
      <c r="B174" s="40"/>
      <c r="C174" s="41"/>
      <c r="D174" s="229" t="s">
        <v>155</v>
      </c>
      <c r="E174" s="41"/>
      <c r="F174" s="230" t="s">
        <v>249</v>
      </c>
      <c r="G174" s="41"/>
      <c r="H174" s="41"/>
      <c r="I174" s="231"/>
      <c r="J174" s="41"/>
      <c r="K174" s="41"/>
      <c r="L174" s="45"/>
      <c r="M174" s="232"/>
      <c r="N174" s="233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155</v>
      </c>
      <c r="AU174" s="18" t="s">
        <v>79</v>
      </c>
    </row>
    <row r="175" s="2" customFormat="1">
      <c r="A175" s="39"/>
      <c r="B175" s="40"/>
      <c r="C175" s="41"/>
      <c r="D175" s="234" t="s">
        <v>157</v>
      </c>
      <c r="E175" s="41"/>
      <c r="F175" s="235" t="s">
        <v>250</v>
      </c>
      <c r="G175" s="41"/>
      <c r="H175" s="41"/>
      <c r="I175" s="231"/>
      <c r="J175" s="41"/>
      <c r="K175" s="41"/>
      <c r="L175" s="45"/>
      <c r="M175" s="232"/>
      <c r="N175" s="233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157</v>
      </c>
      <c r="AU175" s="18" t="s">
        <v>79</v>
      </c>
    </row>
    <row r="176" s="2" customFormat="1">
      <c r="A176" s="39"/>
      <c r="B176" s="40"/>
      <c r="C176" s="41"/>
      <c r="D176" s="229" t="s">
        <v>230</v>
      </c>
      <c r="E176" s="41"/>
      <c r="F176" s="268" t="s">
        <v>251</v>
      </c>
      <c r="G176" s="41"/>
      <c r="H176" s="41"/>
      <c r="I176" s="231"/>
      <c r="J176" s="41"/>
      <c r="K176" s="41"/>
      <c r="L176" s="45"/>
      <c r="M176" s="232"/>
      <c r="N176" s="233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230</v>
      </c>
      <c r="AU176" s="18" t="s">
        <v>79</v>
      </c>
    </row>
    <row r="177" s="2" customFormat="1">
      <c r="A177" s="39"/>
      <c r="B177" s="40"/>
      <c r="C177" s="41"/>
      <c r="D177" s="229" t="s">
        <v>187</v>
      </c>
      <c r="E177" s="41"/>
      <c r="F177" s="268" t="s">
        <v>252</v>
      </c>
      <c r="G177" s="41"/>
      <c r="H177" s="41"/>
      <c r="I177" s="231"/>
      <c r="J177" s="41"/>
      <c r="K177" s="41"/>
      <c r="L177" s="45"/>
      <c r="M177" s="232"/>
      <c r="N177" s="233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187</v>
      </c>
      <c r="AU177" s="18" t="s">
        <v>79</v>
      </c>
    </row>
    <row r="178" s="13" customFormat="1">
      <c r="A178" s="13"/>
      <c r="B178" s="236"/>
      <c r="C178" s="237"/>
      <c r="D178" s="229" t="s">
        <v>159</v>
      </c>
      <c r="E178" s="238" t="s">
        <v>19</v>
      </c>
      <c r="F178" s="239" t="s">
        <v>253</v>
      </c>
      <c r="G178" s="237"/>
      <c r="H178" s="238" t="s">
        <v>19</v>
      </c>
      <c r="I178" s="240"/>
      <c r="J178" s="237"/>
      <c r="K178" s="237"/>
      <c r="L178" s="241"/>
      <c r="M178" s="242"/>
      <c r="N178" s="243"/>
      <c r="O178" s="243"/>
      <c r="P178" s="243"/>
      <c r="Q178" s="243"/>
      <c r="R178" s="243"/>
      <c r="S178" s="243"/>
      <c r="T178" s="24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5" t="s">
        <v>159</v>
      </c>
      <c r="AU178" s="245" t="s">
        <v>79</v>
      </c>
      <c r="AV178" s="13" t="s">
        <v>75</v>
      </c>
      <c r="AW178" s="13" t="s">
        <v>33</v>
      </c>
      <c r="AX178" s="13" t="s">
        <v>71</v>
      </c>
      <c r="AY178" s="245" t="s">
        <v>145</v>
      </c>
    </row>
    <row r="179" s="14" customFormat="1">
      <c r="A179" s="14"/>
      <c r="B179" s="246"/>
      <c r="C179" s="247"/>
      <c r="D179" s="229" t="s">
        <v>159</v>
      </c>
      <c r="E179" s="248" t="s">
        <v>19</v>
      </c>
      <c r="F179" s="249" t="s">
        <v>254</v>
      </c>
      <c r="G179" s="247"/>
      <c r="H179" s="250">
        <v>18.399999999999999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6" t="s">
        <v>159</v>
      </c>
      <c r="AU179" s="256" t="s">
        <v>79</v>
      </c>
      <c r="AV179" s="14" t="s">
        <v>79</v>
      </c>
      <c r="AW179" s="14" t="s">
        <v>33</v>
      </c>
      <c r="AX179" s="14" t="s">
        <v>71</v>
      </c>
      <c r="AY179" s="256" t="s">
        <v>145</v>
      </c>
    </row>
    <row r="180" s="13" customFormat="1">
      <c r="A180" s="13"/>
      <c r="B180" s="236"/>
      <c r="C180" s="237"/>
      <c r="D180" s="229" t="s">
        <v>159</v>
      </c>
      <c r="E180" s="238" t="s">
        <v>19</v>
      </c>
      <c r="F180" s="239" t="s">
        <v>255</v>
      </c>
      <c r="G180" s="237"/>
      <c r="H180" s="238" t="s">
        <v>19</v>
      </c>
      <c r="I180" s="240"/>
      <c r="J180" s="237"/>
      <c r="K180" s="237"/>
      <c r="L180" s="241"/>
      <c r="M180" s="242"/>
      <c r="N180" s="243"/>
      <c r="O180" s="243"/>
      <c r="P180" s="243"/>
      <c r="Q180" s="243"/>
      <c r="R180" s="243"/>
      <c r="S180" s="243"/>
      <c r="T180" s="24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5" t="s">
        <v>159</v>
      </c>
      <c r="AU180" s="245" t="s">
        <v>79</v>
      </c>
      <c r="AV180" s="13" t="s">
        <v>75</v>
      </c>
      <c r="AW180" s="13" t="s">
        <v>33</v>
      </c>
      <c r="AX180" s="13" t="s">
        <v>71</v>
      </c>
      <c r="AY180" s="245" t="s">
        <v>145</v>
      </c>
    </row>
    <row r="181" s="14" customFormat="1">
      <c r="A181" s="14"/>
      <c r="B181" s="246"/>
      <c r="C181" s="247"/>
      <c r="D181" s="229" t="s">
        <v>159</v>
      </c>
      <c r="E181" s="248" t="s">
        <v>19</v>
      </c>
      <c r="F181" s="249" t="s">
        <v>256</v>
      </c>
      <c r="G181" s="247"/>
      <c r="H181" s="250">
        <v>7.5599999999999996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6" t="s">
        <v>159</v>
      </c>
      <c r="AU181" s="256" t="s">
        <v>79</v>
      </c>
      <c r="AV181" s="14" t="s">
        <v>79</v>
      </c>
      <c r="AW181" s="14" t="s">
        <v>33</v>
      </c>
      <c r="AX181" s="14" t="s">
        <v>71</v>
      </c>
      <c r="AY181" s="256" t="s">
        <v>145</v>
      </c>
    </row>
    <row r="182" s="13" customFormat="1">
      <c r="A182" s="13"/>
      <c r="B182" s="236"/>
      <c r="C182" s="237"/>
      <c r="D182" s="229" t="s">
        <v>159</v>
      </c>
      <c r="E182" s="238" t="s">
        <v>19</v>
      </c>
      <c r="F182" s="239" t="s">
        <v>257</v>
      </c>
      <c r="G182" s="237"/>
      <c r="H182" s="238" t="s">
        <v>19</v>
      </c>
      <c r="I182" s="240"/>
      <c r="J182" s="237"/>
      <c r="K182" s="237"/>
      <c r="L182" s="241"/>
      <c r="M182" s="242"/>
      <c r="N182" s="243"/>
      <c r="O182" s="243"/>
      <c r="P182" s="243"/>
      <c r="Q182" s="243"/>
      <c r="R182" s="243"/>
      <c r="S182" s="243"/>
      <c r="T182" s="24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159</v>
      </c>
      <c r="AU182" s="245" t="s">
        <v>79</v>
      </c>
      <c r="AV182" s="13" t="s">
        <v>75</v>
      </c>
      <c r="AW182" s="13" t="s">
        <v>33</v>
      </c>
      <c r="AX182" s="13" t="s">
        <v>71</v>
      </c>
      <c r="AY182" s="245" t="s">
        <v>145</v>
      </c>
    </row>
    <row r="183" s="14" customFormat="1">
      <c r="A183" s="14"/>
      <c r="B183" s="246"/>
      <c r="C183" s="247"/>
      <c r="D183" s="229" t="s">
        <v>159</v>
      </c>
      <c r="E183" s="248" t="s">
        <v>19</v>
      </c>
      <c r="F183" s="249" t="s">
        <v>258</v>
      </c>
      <c r="G183" s="247"/>
      <c r="H183" s="250">
        <v>52.920000000000002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6" t="s">
        <v>159</v>
      </c>
      <c r="AU183" s="256" t="s">
        <v>79</v>
      </c>
      <c r="AV183" s="14" t="s">
        <v>79</v>
      </c>
      <c r="AW183" s="14" t="s">
        <v>33</v>
      </c>
      <c r="AX183" s="14" t="s">
        <v>71</v>
      </c>
      <c r="AY183" s="256" t="s">
        <v>145</v>
      </c>
    </row>
    <row r="184" s="13" customFormat="1">
      <c r="A184" s="13"/>
      <c r="B184" s="236"/>
      <c r="C184" s="237"/>
      <c r="D184" s="229" t="s">
        <v>159</v>
      </c>
      <c r="E184" s="238" t="s">
        <v>19</v>
      </c>
      <c r="F184" s="239" t="s">
        <v>259</v>
      </c>
      <c r="G184" s="237"/>
      <c r="H184" s="238" t="s">
        <v>19</v>
      </c>
      <c r="I184" s="240"/>
      <c r="J184" s="237"/>
      <c r="K184" s="237"/>
      <c r="L184" s="241"/>
      <c r="M184" s="242"/>
      <c r="N184" s="243"/>
      <c r="O184" s="243"/>
      <c r="P184" s="243"/>
      <c r="Q184" s="243"/>
      <c r="R184" s="243"/>
      <c r="S184" s="243"/>
      <c r="T184" s="24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5" t="s">
        <v>159</v>
      </c>
      <c r="AU184" s="245" t="s">
        <v>79</v>
      </c>
      <c r="AV184" s="13" t="s">
        <v>75</v>
      </c>
      <c r="AW184" s="13" t="s">
        <v>33</v>
      </c>
      <c r="AX184" s="13" t="s">
        <v>71</v>
      </c>
      <c r="AY184" s="245" t="s">
        <v>145</v>
      </c>
    </row>
    <row r="185" s="14" customFormat="1">
      <c r="A185" s="14"/>
      <c r="B185" s="246"/>
      <c r="C185" s="247"/>
      <c r="D185" s="229" t="s">
        <v>159</v>
      </c>
      <c r="E185" s="248" t="s">
        <v>19</v>
      </c>
      <c r="F185" s="249" t="s">
        <v>260</v>
      </c>
      <c r="G185" s="247"/>
      <c r="H185" s="250">
        <v>24.975999999999999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6" t="s">
        <v>159</v>
      </c>
      <c r="AU185" s="256" t="s">
        <v>79</v>
      </c>
      <c r="AV185" s="14" t="s">
        <v>79</v>
      </c>
      <c r="AW185" s="14" t="s">
        <v>33</v>
      </c>
      <c r="AX185" s="14" t="s">
        <v>71</v>
      </c>
      <c r="AY185" s="256" t="s">
        <v>145</v>
      </c>
    </row>
    <row r="186" s="13" customFormat="1">
      <c r="A186" s="13"/>
      <c r="B186" s="236"/>
      <c r="C186" s="237"/>
      <c r="D186" s="229" t="s">
        <v>159</v>
      </c>
      <c r="E186" s="238" t="s">
        <v>19</v>
      </c>
      <c r="F186" s="239" t="s">
        <v>261</v>
      </c>
      <c r="G186" s="237"/>
      <c r="H186" s="238" t="s">
        <v>19</v>
      </c>
      <c r="I186" s="240"/>
      <c r="J186" s="237"/>
      <c r="K186" s="237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159</v>
      </c>
      <c r="AU186" s="245" t="s">
        <v>79</v>
      </c>
      <c r="AV186" s="13" t="s">
        <v>75</v>
      </c>
      <c r="AW186" s="13" t="s">
        <v>33</v>
      </c>
      <c r="AX186" s="13" t="s">
        <v>71</v>
      </c>
      <c r="AY186" s="245" t="s">
        <v>145</v>
      </c>
    </row>
    <row r="187" s="14" customFormat="1">
      <c r="A187" s="14"/>
      <c r="B187" s="246"/>
      <c r="C187" s="247"/>
      <c r="D187" s="229" t="s">
        <v>159</v>
      </c>
      <c r="E187" s="248" t="s">
        <v>19</v>
      </c>
      <c r="F187" s="249" t="s">
        <v>262</v>
      </c>
      <c r="G187" s="247"/>
      <c r="H187" s="250">
        <v>5.9699999999999998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6" t="s">
        <v>159</v>
      </c>
      <c r="AU187" s="256" t="s">
        <v>79</v>
      </c>
      <c r="AV187" s="14" t="s">
        <v>79</v>
      </c>
      <c r="AW187" s="14" t="s">
        <v>33</v>
      </c>
      <c r="AX187" s="14" t="s">
        <v>71</v>
      </c>
      <c r="AY187" s="256" t="s">
        <v>145</v>
      </c>
    </row>
    <row r="188" s="13" customFormat="1">
      <c r="A188" s="13"/>
      <c r="B188" s="236"/>
      <c r="C188" s="237"/>
      <c r="D188" s="229" t="s">
        <v>159</v>
      </c>
      <c r="E188" s="238" t="s">
        <v>19</v>
      </c>
      <c r="F188" s="239" t="s">
        <v>263</v>
      </c>
      <c r="G188" s="237"/>
      <c r="H188" s="238" t="s">
        <v>19</v>
      </c>
      <c r="I188" s="240"/>
      <c r="J188" s="237"/>
      <c r="K188" s="237"/>
      <c r="L188" s="241"/>
      <c r="M188" s="242"/>
      <c r="N188" s="243"/>
      <c r="O188" s="243"/>
      <c r="P188" s="243"/>
      <c r="Q188" s="243"/>
      <c r="R188" s="243"/>
      <c r="S188" s="243"/>
      <c r="T188" s="24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5" t="s">
        <v>159</v>
      </c>
      <c r="AU188" s="245" t="s">
        <v>79</v>
      </c>
      <c r="AV188" s="13" t="s">
        <v>75</v>
      </c>
      <c r="AW188" s="13" t="s">
        <v>33</v>
      </c>
      <c r="AX188" s="13" t="s">
        <v>71</v>
      </c>
      <c r="AY188" s="245" t="s">
        <v>145</v>
      </c>
    </row>
    <row r="189" s="14" customFormat="1">
      <c r="A189" s="14"/>
      <c r="B189" s="246"/>
      <c r="C189" s="247"/>
      <c r="D189" s="229" t="s">
        <v>159</v>
      </c>
      <c r="E189" s="248" t="s">
        <v>19</v>
      </c>
      <c r="F189" s="249" t="s">
        <v>264</v>
      </c>
      <c r="G189" s="247"/>
      <c r="H189" s="250">
        <v>19.739999999999998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6" t="s">
        <v>159</v>
      </c>
      <c r="AU189" s="256" t="s">
        <v>79</v>
      </c>
      <c r="AV189" s="14" t="s">
        <v>79</v>
      </c>
      <c r="AW189" s="14" t="s">
        <v>33</v>
      </c>
      <c r="AX189" s="14" t="s">
        <v>71</v>
      </c>
      <c r="AY189" s="256" t="s">
        <v>145</v>
      </c>
    </row>
    <row r="190" s="15" customFormat="1">
      <c r="A190" s="15"/>
      <c r="B190" s="257"/>
      <c r="C190" s="258"/>
      <c r="D190" s="229" t="s">
        <v>159</v>
      </c>
      <c r="E190" s="259" t="s">
        <v>98</v>
      </c>
      <c r="F190" s="260" t="s">
        <v>172</v>
      </c>
      <c r="G190" s="258"/>
      <c r="H190" s="261">
        <v>129.566</v>
      </c>
      <c r="I190" s="262"/>
      <c r="J190" s="258"/>
      <c r="K190" s="258"/>
      <c r="L190" s="263"/>
      <c r="M190" s="264"/>
      <c r="N190" s="265"/>
      <c r="O190" s="265"/>
      <c r="P190" s="265"/>
      <c r="Q190" s="265"/>
      <c r="R190" s="265"/>
      <c r="S190" s="265"/>
      <c r="T190" s="266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7" t="s">
        <v>159</v>
      </c>
      <c r="AU190" s="267" t="s">
        <v>79</v>
      </c>
      <c r="AV190" s="15" t="s">
        <v>153</v>
      </c>
      <c r="AW190" s="15" t="s">
        <v>33</v>
      </c>
      <c r="AX190" s="15" t="s">
        <v>75</v>
      </c>
      <c r="AY190" s="267" t="s">
        <v>145</v>
      </c>
    </row>
    <row r="191" s="2" customFormat="1" ht="16.5" customHeight="1">
      <c r="A191" s="39"/>
      <c r="B191" s="40"/>
      <c r="C191" s="216" t="s">
        <v>153</v>
      </c>
      <c r="D191" s="216" t="s">
        <v>148</v>
      </c>
      <c r="E191" s="217" t="s">
        <v>265</v>
      </c>
      <c r="F191" s="218" t="s">
        <v>266</v>
      </c>
      <c r="G191" s="219" t="s">
        <v>247</v>
      </c>
      <c r="H191" s="220">
        <v>129.566</v>
      </c>
      <c r="I191" s="221"/>
      <c r="J191" s="222">
        <f>ROUND(I191*H191,2)</f>
        <v>0</v>
      </c>
      <c r="K191" s="218" t="s">
        <v>152</v>
      </c>
      <c r="L191" s="45"/>
      <c r="M191" s="223" t="s">
        <v>19</v>
      </c>
      <c r="N191" s="224" t="s">
        <v>42</v>
      </c>
      <c r="O191" s="85"/>
      <c r="P191" s="225">
        <f>O191*H191</f>
        <v>0</v>
      </c>
      <c r="Q191" s="225">
        <v>0.00085999999999999998</v>
      </c>
      <c r="R191" s="225">
        <f>Q191*H191</f>
        <v>0.11142676</v>
      </c>
      <c r="S191" s="225">
        <v>0</v>
      </c>
      <c r="T191" s="226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7" t="s">
        <v>153</v>
      </c>
      <c r="AT191" s="227" t="s">
        <v>148</v>
      </c>
      <c r="AU191" s="227" t="s">
        <v>79</v>
      </c>
      <c r="AY191" s="18" t="s">
        <v>145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8" t="s">
        <v>75</v>
      </c>
      <c r="BK191" s="228">
        <f>ROUND(I191*H191,2)</f>
        <v>0</v>
      </c>
      <c r="BL191" s="18" t="s">
        <v>153</v>
      </c>
      <c r="BM191" s="227" t="s">
        <v>267</v>
      </c>
    </row>
    <row r="192" s="2" customFormat="1">
      <c r="A192" s="39"/>
      <c r="B192" s="40"/>
      <c r="C192" s="41"/>
      <c r="D192" s="229" t="s">
        <v>155</v>
      </c>
      <c r="E192" s="41"/>
      <c r="F192" s="230" t="s">
        <v>268</v>
      </c>
      <c r="G192" s="41"/>
      <c r="H192" s="41"/>
      <c r="I192" s="231"/>
      <c r="J192" s="41"/>
      <c r="K192" s="41"/>
      <c r="L192" s="45"/>
      <c r="M192" s="232"/>
      <c r="N192" s="233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155</v>
      </c>
      <c r="AU192" s="18" t="s">
        <v>79</v>
      </c>
    </row>
    <row r="193" s="2" customFormat="1">
      <c r="A193" s="39"/>
      <c r="B193" s="40"/>
      <c r="C193" s="41"/>
      <c r="D193" s="234" t="s">
        <v>157</v>
      </c>
      <c r="E193" s="41"/>
      <c r="F193" s="235" t="s">
        <v>269</v>
      </c>
      <c r="G193" s="41"/>
      <c r="H193" s="41"/>
      <c r="I193" s="231"/>
      <c r="J193" s="41"/>
      <c r="K193" s="41"/>
      <c r="L193" s="45"/>
      <c r="M193" s="232"/>
      <c r="N193" s="233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157</v>
      </c>
      <c r="AU193" s="18" t="s">
        <v>79</v>
      </c>
    </row>
    <row r="194" s="2" customFormat="1">
      <c r="A194" s="39"/>
      <c r="B194" s="40"/>
      <c r="C194" s="41"/>
      <c r="D194" s="229" t="s">
        <v>230</v>
      </c>
      <c r="E194" s="41"/>
      <c r="F194" s="268" t="s">
        <v>251</v>
      </c>
      <c r="G194" s="41"/>
      <c r="H194" s="41"/>
      <c r="I194" s="231"/>
      <c r="J194" s="41"/>
      <c r="K194" s="41"/>
      <c r="L194" s="45"/>
      <c r="M194" s="232"/>
      <c r="N194" s="233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230</v>
      </c>
      <c r="AU194" s="18" t="s">
        <v>79</v>
      </c>
    </row>
    <row r="195" s="2" customFormat="1">
      <c r="A195" s="39"/>
      <c r="B195" s="40"/>
      <c r="C195" s="41"/>
      <c r="D195" s="229" t="s">
        <v>187</v>
      </c>
      <c r="E195" s="41"/>
      <c r="F195" s="268" t="s">
        <v>270</v>
      </c>
      <c r="G195" s="41"/>
      <c r="H195" s="41"/>
      <c r="I195" s="231"/>
      <c r="J195" s="41"/>
      <c r="K195" s="41"/>
      <c r="L195" s="45"/>
      <c r="M195" s="232"/>
      <c r="N195" s="233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187</v>
      </c>
      <c r="AU195" s="18" t="s">
        <v>79</v>
      </c>
    </row>
    <row r="196" s="14" customFormat="1">
      <c r="A196" s="14"/>
      <c r="B196" s="246"/>
      <c r="C196" s="247"/>
      <c r="D196" s="229" t="s">
        <v>159</v>
      </c>
      <c r="E196" s="248" t="s">
        <v>19</v>
      </c>
      <c r="F196" s="249" t="s">
        <v>98</v>
      </c>
      <c r="G196" s="247"/>
      <c r="H196" s="250">
        <v>129.566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6" t="s">
        <v>159</v>
      </c>
      <c r="AU196" s="256" t="s">
        <v>79</v>
      </c>
      <c r="AV196" s="14" t="s">
        <v>79</v>
      </c>
      <c r="AW196" s="14" t="s">
        <v>33</v>
      </c>
      <c r="AX196" s="14" t="s">
        <v>75</v>
      </c>
      <c r="AY196" s="256" t="s">
        <v>145</v>
      </c>
    </row>
    <row r="197" s="2" customFormat="1" ht="16.5" customHeight="1">
      <c r="A197" s="39"/>
      <c r="B197" s="40"/>
      <c r="C197" s="216" t="s">
        <v>271</v>
      </c>
      <c r="D197" s="216" t="s">
        <v>148</v>
      </c>
      <c r="E197" s="217" t="s">
        <v>272</v>
      </c>
      <c r="F197" s="218" t="s">
        <v>273</v>
      </c>
      <c r="G197" s="219" t="s">
        <v>274</v>
      </c>
      <c r="H197" s="220">
        <v>10.455</v>
      </c>
      <c r="I197" s="221"/>
      <c r="J197" s="222">
        <f>ROUND(I197*H197,2)</f>
        <v>0</v>
      </c>
      <c r="K197" s="218" t="s">
        <v>152</v>
      </c>
      <c r="L197" s="45"/>
      <c r="M197" s="223" t="s">
        <v>19</v>
      </c>
      <c r="N197" s="224" t="s">
        <v>42</v>
      </c>
      <c r="O197" s="85"/>
      <c r="P197" s="225">
        <f>O197*H197</f>
        <v>0</v>
      </c>
      <c r="Q197" s="225">
        <v>1.0556000000000001</v>
      </c>
      <c r="R197" s="225">
        <f>Q197*H197</f>
        <v>11.036298</v>
      </c>
      <c r="S197" s="225">
        <v>0</v>
      </c>
      <c r="T197" s="226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7" t="s">
        <v>153</v>
      </c>
      <c r="AT197" s="227" t="s">
        <v>148</v>
      </c>
      <c r="AU197" s="227" t="s">
        <v>79</v>
      </c>
      <c r="AY197" s="18" t="s">
        <v>145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8" t="s">
        <v>75</v>
      </c>
      <c r="BK197" s="228">
        <f>ROUND(I197*H197,2)</f>
        <v>0</v>
      </c>
      <c r="BL197" s="18" t="s">
        <v>153</v>
      </c>
      <c r="BM197" s="227" t="s">
        <v>275</v>
      </c>
    </row>
    <row r="198" s="2" customFormat="1">
      <c r="A198" s="39"/>
      <c r="B198" s="40"/>
      <c r="C198" s="41"/>
      <c r="D198" s="229" t="s">
        <v>155</v>
      </c>
      <c r="E198" s="41"/>
      <c r="F198" s="230" t="s">
        <v>276</v>
      </c>
      <c r="G198" s="41"/>
      <c r="H198" s="41"/>
      <c r="I198" s="231"/>
      <c r="J198" s="41"/>
      <c r="K198" s="41"/>
      <c r="L198" s="45"/>
      <c r="M198" s="232"/>
      <c r="N198" s="233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155</v>
      </c>
      <c r="AU198" s="18" t="s">
        <v>79</v>
      </c>
    </row>
    <row r="199" s="2" customFormat="1">
      <c r="A199" s="39"/>
      <c r="B199" s="40"/>
      <c r="C199" s="41"/>
      <c r="D199" s="234" t="s">
        <v>157</v>
      </c>
      <c r="E199" s="41"/>
      <c r="F199" s="235" t="s">
        <v>277</v>
      </c>
      <c r="G199" s="41"/>
      <c r="H199" s="41"/>
      <c r="I199" s="231"/>
      <c r="J199" s="41"/>
      <c r="K199" s="41"/>
      <c r="L199" s="45"/>
      <c r="M199" s="232"/>
      <c r="N199" s="233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157</v>
      </c>
      <c r="AU199" s="18" t="s">
        <v>79</v>
      </c>
    </row>
    <row r="200" s="2" customFormat="1">
      <c r="A200" s="39"/>
      <c r="B200" s="40"/>
      <c r="C200" s="41"/>
      <c r="D200" s="229" t="s">
        <v>230</v>
      </c>
      <c r="E200" s="41"/>
      <c r="F200" s="268" t="s">
        <v>278</v>
      </c>
      <c r="G200" s="41"/>
      <c r="H200" s="41"/>
      <c r="I200" s="231"/>
      <c r="J200" s="41"/>
      <c r="K200" s="41"/>
      <c r="L200" s="45"/>
      <c r="M200" s="232"/>
      <c r="N200" s="233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230</v>
      </c>
      <c r="AU200" s="18" t="s">
        <v>79</v>
      </c>
    </row>
    <row r="201" s="13" customFormat="1">
      <c r="A201" s="13"/>
      <c r="B201" s="236"/>
      <c r="C201" s="237"/>
      <c r="D201" s="229" t="s">
        <v>159</v>
      </c>
      <c r="E201" s="238" t="s">
        <v>19</v>
      </c>
      <c r="F201" s="239" t="s">
        <v>279</v>
      </c>
      <c r="G201" s="237"/>
      <c r="H201" s="238" t="s">
        <v>19</v>
      </c>
      <c r="I201" s="240"/>
      <c r="J201" s="237"/>
      <c r="K201" s="237"/>
      <c r="L201" s="241"/>
      <c r="M201" s="242"/>
      <c r="N201" s="243"/>
      <c r="O201" s="243"/>
      <c r="P201" s="243"/>
      <c r="Q201" s="243"/>
      <c r="R201" s="243"/>
      <c r="S201" s="243"/>
      <c r="T201" s="24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5" t="s">
        <v>159</v>
      </c>
      <c r="AU201" s="245" t="s">
        <v>79</v>
      </c>
      <c r="AV201" s="13" t="s">
        <v>75</v>
      </c>
      <c r="AW201" s="13" t="s">
        <v>33</v>
      </c>
      <c r="AX201" s="13" t="s">
        <v>71</v>
      </c>
      <c r="AY201" s="245" t="s">
        <v>145</v>
      </c>
    </row>
    <row r="202" s="14" customFormat="1">
      <c r="A202" s="14"/>
      <c r="B202" s="246"/>
      <c r="C202" s="247"/>
      <c r="D202" s="229" t="s">
        <v>159</v>
      </c>
      <c r="E202" s="248" t="s">
        <v>19</v>
      </c>
      <c r="F202" s="249" t="s">
        <v>280</v>
      </c>
      <c r="G202" s="247"/>
      <c r="H202" s="250">
        <v>10.455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6" t="s">
        <v>159</v>
      </c>
      <c r="AU202" s="256" t="s">
        <v>79</v>
      </c>
      <c r="AV202" s="14" t="s">
        <v>79</v>
      </c>
      <c r="AW202" s="14" t="s">
        <v>33</v>
      </c>
      <c r="AX202" s="14" t="s">
        <v>75</v>
      </c>
      <c r="AY202" s="256" t="s">
        <v>145</v>
      </c>
    </row>
    <row r="203" s="2" customFormat="1" ht="16.5" customHeight="1">
      <c r="A203" s="39"/>
      <c r="B203" s="40"/>
      <c r="C203" s="216" t="s">
        <v>281</v>
      </c>
      <c r="D203" s="216" t="s">
        <v>148</v>
      </c>
      <c r="E203" s="217" t="s">
        <v>282</v>
      </c>
      <c r="F203" s="218" t="s">
        <v>283</v>
      </c>
      <c r="G203" s="219" t="s">
        <v>284</v>
      </c>
      <c r="H203" s="220">
        <v>1</v>
      </c>
      <c r="I203" s="221"/>
      <c r="J203" s="222">
        <f>ROUND(I203*H203,2)</f>
        <v>0</v>
      </c>
      <c r="K203" s="218" t="s">
        <v>19</v>
      </c>
      <c r="L203" s="45"/>
      <c r="M203" s="223" t="s">
        <v>19</v>
      </c>
      <c r="N203" s="224" t="s">
        <v>42</v>
      </c>
      <c r="O203" s="85"/>
      <c r="P203" s="225">
        <f>O203*H203</f>
        <v>0</v>
      </c>
      <c r="Q203" s="225">
        <v>36.5</v>
      </c>
      <c r="R203" s="225">
        <f>Q203*H203</f>
        <v>36.5</v>
      </c>
      <c r="S203" s="225">
        <v>0</v>
      </c>
      <c r="T203" s="226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7" t="s">
        <v>153</v>
      </c>
      <c r="AT203" s="227" t="s">
        <v>148</v>
      </c>
      <c r="AU203" s="227" t="s">
        <v>79</v>
      </c>
      <c r="AY203" s="18" t="s">
        <v>145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8" t="s">
        <v>75</v>
      </c>
      <c r="BK203" s="228">
        <f>ROUND(I203*H203,2)</f>
        <v>0</v>
      </c>
      <c r="BL203" s="18" t="s">
        <v>153</v>
      </c>
      <c r="BM203" s="227" t="s">
        <v>285</v>
      </c>
    </row>
    <row r="204" s="2" customFormat="1">
      <c r="A204" s="39"/>
      <c r="B204" s="40"/>
      <c r="C204" s="41"/>
      <c r="D204" s="229" t="s">
        <v>155</v>
      </c>
      <c r="E204" s="41"/>
      <c r="F204" s="230" t="s">
        <v>283</v>
      </c>
      <c r="G204" s="41"/>
      <c r="H204" s="41"/>
      <c r="I204" s="231"/>
      <c r="J204" s="41"/>
      <c r="K204" s="41"/>
      <c r="L204" s="45"/>
      <c r="M204" s="232"/>
      <c r="N204" s="233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155</v>
      </c>
      <c r="AU204" s="18" t="s">
        <v>79</v>
      </c>
    </row>
    <row r="205" s="2" customFormat="1">
      <c r="A205" s="39"/>
      <c r="B205" s="40"/>
      <c r="C205" s="41"/>
      <c r="D205" s="229" t="s">
        <v>187</v>
      </c>
      <c r="E205" s="41"/>
      <c r="F205" s="268" t="s">
        <v>286</v>
      </c>
      <c r="G205" s="41"/>
      <c r="H205" s="41"/>
      <c r="I205" s="231"/>
      <c r="J205" s="41"/>
      <c r="K205" s="41"/>
      <c r="L205" s="45"/>
      <c r="M205" s="232"/>
      <c r="N205" s="233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187</v>
      </c>
      <c r="AU205" s="18" t="s">
        <v>79</v>
      </c>
    </row>
    <row r="206" s="2" customFormat="1" ht="16.5" customHeight="1">
      <c r="A206" s="39"/>
      <c r="B206" s="40"/>
      <c r="C206" s="216" t="s">
        <v>287</v>
      </c>
      <c r="D206" s="216" t="s">
        <v>148</v>
      </c>
      <c r="E206" s="217" t="s">
        <v>288</v>
      </c>
      <c r="F206" s="218" t="s">
        <v>289</v>
      </c>
      <c r="G206" s="219" t="s">
        <v>290</v>
      </c>
      <c r="H206" s="220">
        <v>9</v>
      </c>
      <c r="I206" s="221"/>
      <c r="J206" s="222">
        <f>ROUND(I206*H206,2)</f>
        <v>0</v>
      </c>
      <c r="K206" s="218" t="s">
        <v>152</v>
      </c>
      <c r="L206" s="45"/>
      <c r="M206" s="223" t="s">
        <v>19</v>
      </c>
      <c r="N206" s="224" t="s">
        <v>42</v>
      </c>
      <c r="O206" s="85"/>
      <c r="P206" s="225">
        <f>O206*H206</f>
        <v>0</v>
      </c>
      <c r="Q206" s="225">
        <v>0.14401</v>
      </c>
      <c r="R206" s="225">
        <f>Q206*H206</f>
        <v>1.29609</v>
      </c>
      <c r="S206" s="225">
        <v>0</v>
      </c>
      <c r="T206" s="226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7" t="s">
        <v>153</v>
      </c>
      <c r="AT206" s="227" t="s">
        <v>148</v>
      </c>
      <c r="AU206" s="227" t="s">
        <v>79</v>
      </c>
      <c r="AY206" s="18" t="s">
        <v>145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8" t="s">
        <v>75</v>
      </c>
      <c r="BK206" s="228">
        <f>ROUND(I206*H206,2)</f>
        <v>0</v>
      </c>
      <c r="BL206" s="18" t="s">
        <v>153</v>
      </c>
      <c r="BM206" s="227" t="s">
        <v>291</v>
      </c>
    </row>
    <row r="207" s="2" customFormat="1">
      <c r="A207" s="39"/>
      <c r="B207" s="40"/>
      <c r="C207" s="41"/>
      <c r="D207" s="229" t="s">
        <v>155</v>
      </c>
      <c r="E207" s="41"/>
      <c r="F207" s="230" t="s">
        <v>292</v>
      </c>
      <c r="G207" s="41"/>
      <c r="H207" s="41"/>
      <c r="I207" s="231"/>
      <c r="J207" s="41"/>
      <c r="K207" s="41"/>
      <c r="L207" s="45"/>
      <c r="M207" s="232"/>
      <c r="N207" s="233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155</v>
      </c>
      <c r="AU207" s="18" t="s">
        <v>79</v>
      </c>
    </row>
    <row r="208" s="2" customFormat="1">
      <c r="A208" s="39"/>
      <c r="B208" s="40"/>
      <c r="C208" s="41"/>
      <c r="D208" s="234" t="s">
        <v>157</v>
      </c>
      <c r="E208" s="41"/>
      <c r="F208" s="235" t="s">
        <v>293</v>
      </c>
      <c r="G208" s="41"/>
      <c r="H208" s="41"/>
      <c r="I208" s="231"/>
      <c r="J208" s="41"/>
      <c r="K208" s="41"/>
      <c r="L208" s="45"/>
      <c r="M208" s="232"/>
      <c r="N208" s="233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157</v>
      </c>
      <c r="AU208" s="18" t="s">
        <v>79</v>
      </c>
    </row>
    <row r="209" s="2" customFormat="1">
      <c r="A209" s="39"/>
      <c r="B209" s="40"/>
      <c r="C209" s="41"/>
      <c r="D209" s="229" t="s">
        <v>230</v>
      </c>
      <c r="E209" s="41"/>
      <c r="F209" s="268" t="s">
        <v>294</v>
      </c>
      <c r="G209" s="41"/>
      <c r="H209" s="41"/>
      <c r="I209" s="231"/>
      <c r="J209" s="41"/>
      <c r="K209" s="41"/>
      <c r="L209" s="45"/>
      <c r="M209" s="232"/>
      <c r="N209" s="233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230</v>
      </c>
      <c r="AU209" s="18" t="s">
        <v>79</v>
      </c>
    </row>
    <row r="210" s="2" customFormat="1">
      <c r="A210" s="39"/>
      <c r="B210" s="40"/>
      <c r="C210" s="41"/>
      <c r="D210" s="229" t="s">
        <v>187</v>
      </c>
      <c r="E210" s="41"/>
      <c r="F210" s="268" t="s">
        <v>295</v>
      </c>
      <c r="G210" s="41"/>
      <c r="H210" s="41"/>
      <c r="I210" s="231"/>
      <c r="J210" s="41"/>
      <c r="K210" s="41"/>
      <c r="L210" s="45"/>
      <c r="M210" s="232"/>
      <c r="N210" s="233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187</v>
      </c>
      <c r="AU210" s="18" t="s">
        <v>79</v>
      </c>
    </row>
    <row r="211" s="14" customFormat="1">
      <c r="A211" s="14"/>
      <c r="B211" s="246"/>
      <c r="C211" s="247"/>
      <c r="D211" s="229" t="s">
        <v>159</v>
      </c>
      <c r="E211" s="248" t="s">
        <v>19</v>
      </c>
      <c r="F211" s="249" t="s">
        <v>296</v>
      </c>
      <c r="G211" s="247"/>
      <c r="H211" s="250">
        <v>9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6" t="s">
        <v>159</v>
      </c>
      <c r="AU211" s="256" t="s">
        <v>79</v>
      </c>
      <c r="AV211" s="14" t="s">
        <v>79</v>
      </c>
      <c r="AW211" s="14" t="s">
        <v>33</v>
      </c>
      <c r="AX211" s="14" t="s">
        <v>75</v>
      </c>
      <c r="AY211" s="256" t="s">
        <v>145</v>
      </c>
    </row>
    <row r="212" s="2" customFormat="1" ht="16.5" customHeight="1">
      <c r="A212" s="39"/>
      <c r="B212" s="40"/>
      <c r="C212" s="269" t="s">
        <v>297</v>
      </c>
      <c r="D212" s="269" t="s">
        <v>298</v>
      </c>
      <c r="E212" s="270" t="s">
        <v>299</v>
      </c>
      <c r="F212" s="271" t="s">
        <v>300</v>
      </c>
      <c r="G212" s="272" t="s">
        <v>290</v>
      </c>
      <c r="H212" s="273">
        <v>9</v>
      </c>
      <c r="I212" s="274"/>
      <c r="J212" s="275">
        <f>ROUND(I212*H212,2)</f>
        <v>0</v>
      </c>
      <c r="K212" s="271" t="s">
        <v>152</v>
      </c>
      <c r="L212" s="276"/>
      <c r="M212" s="277" t="s">
        <v>19</v>
      </c>
      <c r="N212" s="278" t="s">
        <v>42</v>
      </c>
      <c r="O212" s="85"/>
      <c r="P212" s="225">
        <f>O212*H212</f>
        <v>0</v>
      </c>
      <c r="Q212" s="225">
        <v>4.915</v>
      </c>
      <c r="R212" s="225">
        <f>Q212*H212</f>
        <v>44.234999999999999</v>
      </c>
      <c r="S212" s="225">
        <v>0</v>
      </c>
      <c r="T212" s="226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7" t="s">
        <v>297</v>
      </c>
      <c r="AT212" s="227" t="s">
        <v>298</v>
      </c>
      <c r="AU212" s="227" t="s">
        <v>79</v>
      </c>
      <c r="AY212" s="18" t="s">
        <v>145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8" t="s">
        <v>75</v>
      </c>
      <c r="BK212" s="228">
        <f>ROUND(I212*H212,2)</f>
        <v>0</v>
      </c>
      <c r="BL212" s="18" t="s">
        <v>153</v>
      </c>
      <c r="BM212" s="227" t="s">
        <v>301</v>
      </c>
    </row>
    <row r="213" s="2" customFormat="1">
      <c r="A213" s="39"/>
      <c r="B213" s="40"/>
      <c r="C213" s="41"/>
      <c r="D213" s="229" t="s">
        <v>155</v>
      </c>
      <c r="E213" s="41"/>
      <c r="F213" s="230" t="s">
        <v>300</v>
      </c>
      <c r="G213" s="41"/>
      <c r="H213" s="41"/>
      <c r="I213" s="231"/>
      <c r="J213" s="41"/>
      <c r="K213" s="41"/>
      <c r="L213" s="45"/>
      <c r="M213" s="232"/>
      <c r="N213" s="233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155</v>
      </c>
      <c r="AU213" s="18" t="s">
        <v>79</v>
      </c>
    </row>
    <row r="214" s="2" customFormat="1">
      <c r="A214" s="39"/>
      <c r="B214" s="40"/>
      <c r="C214" s="41"/>
      <c r="D214" s="229" t="s">
        <v>187</v>
      </c>
      <c r="E214" s="41"/>
      <c r="F214" s="268" t="s">
        <v>302</v>
      </c>
      <c r="G214" s="41"/>
      <c r="H214" s="41"/>
      <c r="I214" s="231"/>
      <c r="J214" s="41"/>
      <c r="K214" s="41"/>
      <c r="L214" s="45"/>
      <c r="M214" s="232"/>
      <c r="N214" s="233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187</v>
      </c>
      <c r="AU214" s="18" t="s">
        <v>79</v>
      </c>
    </row>
    <row r="215" s="2" customFormat="1" ht="16.5" customHeight="1">
      <c r="A215" s="39"/>
      <c r="B215" s="40"/>
      <c r="C215" s="216" t="s">
        <v>296</v>
      </c>
      <c r="D215" s="216" t="s">
        <v>148</v>
      </c>
      <c r="E215" s="217" t="s">
        <v>303</v>
      </c>
      <c r="F215" s="218" t="s">
        <v>304</v>
      </c>
      <c r="G215" s="219" t="s">
        <v>247</v>
      </c>
      <c r="H215" s="220">
        <v>71.099999999999994</v>
      </c>
      <c r="I215" s="221"/>
      <c r="J215" s="222">
        <f>ROUND(I215*H215,2)</f>
        <v>0</v>
      </c>
      <c r="K215" s="218" t="s">
        <v>19</v>
      </c>
      <c r="L215" s="45"/>
      <c r="M215" s="223" t="s">
        <v>19</v>
      </c>
      <c r="N215" s="224" t="s">
        <v>42</v>
      </c>
      <c r="O215" s="85"/>
      <c r="P215" s="225">
        <f>O215*H215</f>
        <v>0</v>
      </c>
      <c r="Q215" s="225">
        <v>0.00029999999999999997</v>
      </c>
      <c r="R215" s="225">
        <f>Q215*H215</f>
        <v>0.021329999999999995</v>
      </c>
      <c r="S215" s="225">
        <v>0</v>
      </c>
      <c r="T215" s="226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7" t="s">
        <v>153</v>
      </c>
      <c r="AT215" s="227" t="s">
        <v>148</v>
      </c>
      <c r="AU215" s="227" t="s">
        <v>79</v>
      </c>
      <c r="AY215" s="18" t="s">
        <v>145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8" t="s">
        <v>75</v>
      </c>
      <c r="BK215" s="228">
        <f>ROUND(I215*H215,2)</f>
        <v>0</v>
      </c>
      <c r="BL215" s="18" t="s">
        <v>153</v>
      </c>
      <c r="BM215" s="227" t="s">
        <v>305</v>
      </c>
    </row>
    <row r="216" s="2" customFormat="1">
      <c r="A216" s="39"/>
      <c r="B216" s="40"/>
      <c r="C216" s="41"/>
      <c r="D216" s="229" t="s">
        <v>155</v>
      </c>
      <c r="E216" s="41"/>
      <c r="F216" s="230" t="s">
        <v>306</v>
      </c>
      <c r="G216" s="41"/>
      <c r="H216" s="41"/>
      <c r="I216" s="231"/>
      <c r="J216" s="41"/>
      <c r="K216" s="41"/>
      <c r="L216" s="45"/>
      <c r="M216" s="232"/>
      <c r="N216" s="233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155</v>
      </c>
      <c r="AU216" s="18" t="s">
        <v>79</v>
      </c>
    </row>
    <row r="217" s="2" customFormat="1">
      <c r="A217" s="39"/>
      <c r="B217" s="40"/>
      <c r="C217" s="41"/>
      <c r="D217" s="229" t="s">
        <v>187</v>
      </c>
      <c r="E217" s="41"/>
      <c r="F217" s="268" t="s">
        <v>307</v>
      </c>
      <c r="G217" s="41"/>
      <c r="H217" s="41"/>
      <c r="I217" s="231"/>
      <c r="J217" s="41"/>
      <c r="K217" s="41"/>
      <c r="L217" s="45"/>
      <c r="M217" s="232"/>
      <c r="N217" s="233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187</v>
      </c>
      <c r="AU217" s="18" t="s">
        <v>79</v>
      </c>
    </row>
    <row r="218" s="13" customFormat="1">
      <c r="A218" s="13"/>
      <c r="B218" s="236"/>
      <c r="C218" s="237"/>
      <c r="D218" s="229" t="s">
        <v>159</v>
      </c>
      <c r="E218" s="238" t="s">
        <v>19</v>
      </c>
      <c r="F218" s="239" t="s">
        <v>308</v>
      </c>
      <c r="G218" s="237"/>
      <c r="H218" s="238" t="s">
        <v>19</v>
      </c>
      <c r="I218" s="240"/>
      <c r="J218" s="237"/>
      <c r="K218" s="237"/>
      <c r="L218" s="241"/>
      <c r="M218" s="242"/>
      <c r="N218" s="243"/>
      <c r="O218" s="243"/>
      <c r="P218" s="243"/>
      <c r="Q218" s="243"/>
      <c r="R218" s="243"/>
      <c r="S218" s="243"/>
      <c r="T218" s="24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5" t="s">
        <v>159</v>
      </c>
      <c r="AU218" s="245" t="s">
        <v>79</v>
      </c>
      <c r="AV218" s="13" t="s">
        <v>75</v>
      </c>
      <c r="AW218" s="13" t="s">
        <v>33</v>
      </c>
      <c r="AX218" s="13" t="s">
        <v>71</v>
      </c>
      <c r="AY218" s="245" t="s">
        <v>145</v>
      </c>
    </row>
    <row r="219" s="14" customFormat="1">
      <c r="A219" s="14"/>
      <c r="B219" s="246"/>
      <c r="C219" s="247"/>
      <c r="D219" s="229" t="s">
        <v>159</v>
      </c>
      <c r="E219" s="248" t="s">
        <v>19</v>
      </c>
      <c r="F219" s="249" t="s">
        <v>309</v>
      </c>
      <c r="G219" s="247"/>
      <c r="H219" s="250">
        <v>71.099999999999994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6" t="s">
        <v>159</v>
      </c>
      <c r="AU219" s="256" t="s">
        <v>79</v>
      </c>
      <c r="AV219" s="14" t="s">
        <v>79</v>
      </c>
      <c r="AW219" s="14" t="s">
        <v>33</v>
      </c>
      <c r="AX219" s="14" t="s">
        <v>75</v>
      </c>
      <c r="AY219" s="256" t="s">
        <v>145</v>
      </c>
    </row>
    <row r="220" s="12" customFormat="1" ht="22.8" customHeight="1">
      <c r="A220" s="12"/>
      <c r="B220" s="200"/>
      <c r="C220" s="201"/>
      <c r="D220" s="202" t="s">
        <v>70</v>
      </c>
      <c r="E220" s="214" t="s">
        <v>153</v>
      </c>
      <c r="F220" s="214" t="s">
        <v>310</v>
      </c>
      <c r="G220" s="201"/>
      <c r="H220" s="201"/>
      <c r="I220" s="204"/>
      <c r="J220" s="215">
        <f>BK220</f>
        <v>0</v>
      </c>
      <c r="K220" s="201"/>
      <c r="L220" s="206"/>
      <c r="M220" s="207"/>
      <c r="N220" s="208"/>
      <c r="O220" s="208"/>
      <c r="P220" s="209">
        <f>SUM(P221:P247)</f>
        <v>0</v>
      </c>
      <c r="Q220" s="208"/>
      <c r="R220" s="209">
        <f>SUM(R221:R247)</f>
        <v>77.292920000000009</v>
      </c>
      <c r="S220" s="208"/>
      <c r="T220" s="210">
        <f>SUM(T221:T247)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1" t="s">
        <v>75</v>
      </c>
      <c r="AT220" s="212" t="s">
        <v>70</v>
      </c>
      <c r="AU220" s="212" t="s">
        <v>75</v>
      </c>
      <c r="AY220" s="211" t="s">
        <v>145</v>
      </c>
      <c r="BK220" s="213">
        <f>SUM(BK221:BK247)</f>
        <v>0</v>
      </c>
    </row>
    <row r="221" s="2" customFormat="1" ht="16.5" customHeight="1">
      <c r="A221" s="39"/>
      <c r="B221" s="40"/>
      <c r="C221" s="216" t="s">
        <v>311</v>
      </c>
      <c r="D221" s="216" t="s">
        <v>148</v>
      </c>
      <c r="E221" s="217" t="s">
        <v>312</v>
      </c>
      <c r="F221" s="218" t="s">
        <v>313</v>
      </c>
      <c r="G221" s="219" t="s">
        <v>274</v>
      </c>
      <c r="H221" s="220">
        <v>0.48799999999999999</v>
      </c>
      <c r="I221" s="221"/>
      <c r="J221" s="222">
        <f>ROUND(I221*H221,2)</f>
        <v>0</v>
      </c>
      <c r="K221" s="218" t="s">
        <v>152</v>
      </c>
      <c r="L221" s="45"/>
      <c r="M221" s="223" t="s">
        <v>19</v>
      </c>
      <c r="N221" s="224" t="s">
        <v>42</v>
      </c>
      <c r="O221" s="85"/>
      <c r="P221" s="225">
        <f>O221*H221</f>
        <v>0</v>
      </c>
      <c r="Q221" s="225">
        <v>0.044999999999999998</v>
      </c>
      <c r="R221" s="225">
        <f>Q221*H221</f>
        <v>0.02196</v>
      </c>
      <c r="S221" s="225">
        <v>0</v>
      </c>
      <c r="T221" s="226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7" t="s">
        <v>153</v>
      </c>
      <c r="AT221" s="227" t="s">
        <v>148</v>
      </c>
      <c r="AU221" s="227" t="s">
        <v>79</v>
      </c>
      <c r="AY221" s="18" t="s">
        <v>145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8" t="s">
        <v>75</v>
      </c>
      <c r="BK221" s="228">
        <f>ROUND(I221*H221,2)</f>
        <v>0</v>
      </c>
      <c r="BL221" s="18" t="s">
        <v>153</v>
      </c>
      <c r="BM221" s="227" t="s">
        <v>314</v>
      </c>
    </row>
    <row r="222" s="2" customFormat="1">
      <c r="A222" s="39"/>
      <c r="B222" s="40"/>
      <c r="C222" s="41"/>
      <c r="D222" s="229" t="s">
        <v>155</v>
      </c>
      <c r="E222" s="41"/>
      <c r="F222" s="230" t="s">
        <v>315</v>
      </c>
      <c r="G222" s="41"/>
      <c r="H222" s="41"/>
      <c r="I222" s="231"/>
      <c r="J222" s="41"/>
      <c r="K222" s="41"/>
      <c r="L222" s="45"/>
      <c r="M222" s="232"/>
      <c r="N222" s="233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155</v>
      </c>
      <c r="AU222" s="18" t="s">
        <v>79</v>
      </c>
    </row>
    <row r="223" s="2" customFormat="1">
      <c r="A223" s="39"/>
      <c r="B223" s="40"/>
      <c r="C223" s="41"/>
      <c r="D223" s="234" t="s">
        <v>157</v>
      </c>
      <c r="E223" s="41"/>
      <c r="F223" s="235" t="s">
        <v>316</v>
      </c>
      <c r="G223" s="41"/>
      <c r="H223" s="41"/>
      <c r="I223" s="231"/>
      <c r="J223" s="41"/>
      <c r="K223" s="41"/>
      <c r="L223" s="45"/>
      <c r="M223" s="232"/>
      <c r="N223" s="233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157</v>
      </c>
      <c r="AU223" s="18" t="s">
        <v>79</v>
      </c>
    </row>
    <row r="224" s="14" customFormat="1">
      <c r="A224" s="14"/>
      <c r="B224" s="246"/>
      <c r="C224" s="247"/>
      <c r="D224" s="229" t="s">
        <v>159</v>
      </c>
      <c r="E224" s="248" t="s">
        <v>19</v>
      </c>
      <c r="F224" s="249" t="s">
        <v>317</v>
      </c>
      <c r="G224" s="247"/>
      <c r="H224" s="250">
        <v>0.48799999999999999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6" t="s">
        <v>159</v>
      </c>
      <c r="AU224" s="256" t="s">
        <v>79</v>
      </c>
      <c r="AV224" s="14" t="s">
        <v>79</v>
      </c>
      <c r="AW224" s="14" t="s">
        <v>33</v>
      </c>
      <c r="AX224" s="14" t="s">
        <v>75</v>
      </c>
      <c r="AY224" s="256" t="s">
        <v>145</v>
      </c>
    </row>
    <row r="225" s="2" customFormat="1" ht="16.5" customHeight="1">
      <c r="A225" s="39"/>
      <c r="B225" s="40"/>
      <c r="C225" s="269" t="s">
        <v>318</v>
      </c>
      <c r="D225" s="269" t="s">
        <v>298</v>
      </c>
      <c r="E225" s="270" t="s">
        <v>319</v>
      </c>
      <c r="F225" s="271" t="s">
        <v>320</v>
      </c>
      <c r="G225" s="272" t="s">
        <v>274</v>
      </c>
      <c r="H225" s="273">
        <v>0.47099999999999997</v>
      </c>
      <c r="I225" s="274"/>
      <c r="J225" s="275">
        <f>ROUND(I225*H225,2)</f>
        <v>0</v>
      </c>
      <c r="K225" s="271" t="s">
        <v>152</v>
      </c>
      <c r="L225" s="276"/>
      <c r="M225" s="277" t="s">
        <v>19</v>
      </c>
      <c r="N225" s="278" t="s">
        <v>42</v>
      </c>
      <c r="O225" s="85"/>
      <c r="P225" s="225">
        <f>O225*H225</f>
        <v>0</v>
      </c>
      <c r="Q225" s="225">
        <v>1</v>
      </c>
      <c r="R225" s="225">
        <f>Q225*H225</f>
        <v>0.47099999999999997</v>
      </c>
      <c r="S225" s="225">
        <v>0</v>
      </c>
      <c r="T225" s="226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7" t="s">
        <v>297</v>
      </c>
      <c r="AT225" s="227" t="s">
        <v>298</v>
      </c>
      <c r="AU225" s="227" t="s">
        <v>79</v>
      </c>
      <c r="AY225" s="18" t="s">
        <v>145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8" t="s">
        <v>75</v>
      </c>
      <c r="BK225" s="228">
        <f>ROUND(I225*H225,2)</f>
        <v>0</v>
      </c>
      <c r="BL225" s="18" t="s">
        <v>153</v>
      </c>
      <c r="BM225" s="227" t="s">
        <v>321</v>
      </c>
    </row>
    <row r="226" s="2" customFormat="1">
      <c r="A226" s="39"/>
      <c r="B226" s="40"/>
      <c r="C226" s="41"/>
      <c r="D226" s="229" t="s">
        <v>155</v>
      </c>
      <c r="E226" s="41"/>
      <c r="F226" s="230" t="s">
        <v>320</v>
      </c>
      <c r="G226" s="41"/>
      <c r="H226" s="41"/>
      <c r="I226" s="231"/>
      <c r="J226" s="41"/>
      <c r="K226" s="41"/>
      <c r="L226" s="45"/>
      <c r="M226" s="232"/>
      <c r="N226" s="233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155</v>
      </c>
      <c r="AU226" s="18" t="s">
        <v>79</v>
      </c>
    </row>
    <row r="227" s="2" customFormat="1">
      <c r="A227" s="39"/>
      <c r="B227" s="40"/>
      <c r="C227" s="41"/>
      <c r="D227" s="229" t="s">
        <v>187</v>
      </c>
      <c r="E227" s="41"/>
      <c r="F227" s="268" t="s">
        <v>322</v>
      </c>
      <c r="G227" s="41"/>
      <c r="H227" s="41"/>
      <c r="I227" s="231"/>
      <c r="J227" s="41"/>
      <c r="K227" s="41"/>
      <c r="L227" s="45"/>
      <c r="M227" s="232"/>
      <c r="N227" s="233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187</v>
      </c>
      <c r="AU227" s="18" t="s">
        <v>79</v>
      </c>
    </row>
    <row r="228" s="14" customFormat="1">
      <c r="A228" s="14"/>
      <c r="B228" s="246"/>
      <c r="C228" s="247"/>
      <c r="D228" s="229" t="s">
        <v>159</v>
      </c>
      <c r="E228" s="248" t="s">
        <v>19</v>
      </c>
      <c r="F228" s="249" t="s">
        <v>323</v>
      </c>
      <c r="G228" s="247"/>
      <c r="H228" s="250">
        <v>0.47099999999999997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6" t="s">
        <v>159</v>
      </c>
      <c r="AU228" s="256" t="s">
        <v>79</v>
      </c>
      <c r="AV228" s="14" t="s">
        <v>79</v>
      </c>
      <c r="AW228" s="14" t="s">
        <v>33</v>
      </c>
      <c r="AX228" s="14" t="s">
        <v>75</v>
      </c>
      <c r="AY228" s="256" t="s">
        <v>145</v>
      </c>
    </row>
    <row r="229" s="2" customFormat="1" ht="16.5" customHeight="1">
      <c r="A229" s="39"/>
      <c r="B229" s="40"/>
      <c r="C229" s="269" t="s">
        <v>324</v>
      </c>
      <c r="D229" s="269" t="s">
        <v>298</v>
      </c>
      <c r="E229" s="270" t="s">
        <v>325</v>
      </c>
      <c r="F229" s="271" t="s">
        <v>326</v>
      </c>
      <c r="G229" s="272" t="s">
        <v>274</v>
      </c>
      <c r="H229" s="273">
        <v>0.017000000000000001</v>
      </c>
      <c r="I229" s="274"/>
      <c r="J229" s="275">
        <f>ROUND(I229*H229,2)</f>
        <v>0</v>
      </c>
      <c r="K229" s="271" t="s">
        <v>152</v>
      </c>
      <c r="L229" s="276"/>
      <c r="M229" s="277" t="s">
        <v>19</v>
      </c>
      <c r="N229" s="278" t="s">
        <v>42</v>
      </c>
      <c r="O229" s="85"/>
      <c r="P229" s="225">
        <f>O229*H229</f>
        <v>0</v>
      </c>
      <c r="Q229" s="225">
        <v>1</v>
      </c>
      <c r="R229" s="225">
        <f>Q229*H229</f>
        <v>0.017000000000000001</v>
      </c>
      <c r="S229" s="225">
        <v>0</v>
      </c>
      <c r="T229" s="226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7" t="s">
        <v>297</v>
      </c>
      <c r="AT229" s="227" t="s">
        <v>298</v>
      </c>
      <c r="AU229" s="227" t="s">
        <v>79</v>
      </c>
      <c r="AY229" s="18" t="s">
        <v>145</v>
      </c>
      <c r="BE229" s="228">
        <f>IF(N229="základní",J229,0)</f>
        <v>0</v>
      </c>
      <c r="BF229" s="228">
        <f>IF(N229="snížená",J229,0)</f>
        <v>0</v>
      </c>
      <c r="BG229" s="228">
        <f>IF(N229="zákl. přenesená",J229,0)</f>
        <v>0</v>
      </c>
      <c r="BH229" s="228">
        <f>IF(N229="sníž. přenesená",J229,0)</f>
        <v>0</v>
      </c>
      <c r="BI229" s="228">
        <f>IF(N229="nulová",J229,0)</f>
        <v>0</v>
      </c>
      <c r="BJ229" s="18" t="s">
        <v>75</v>
      </c>
      <c r="BK229" s="228">
        <f>ROUND(I229*H229,2)</f>
        <v>0</v>
      </c>
      <c r="BL229" s="18" t="s">
        <v>153</v>
      </c>
      <c r="BM229" s="227" t="s">
        <v>327</v>
      </c>
    </row>
    <row r="230" s="2" customFormat="1">
      <c r="A230" s="39"/>
      <c r="B230" s="40"/>
      <c r="C230" s="41"/>
      <c r="D230" s="229" t="s">
        <v>155</v>
      </c>
      <c r="E230" s="41"/>
      <c r="F230" s="230" t="s">
        <v>326</v>
      </c>
      <c r="G230" s="41"/>
      <c r="H230" s="41"/>
      <c r="I230" s="231"/>
      <c r="J230" s="41"/>
      <c r="K230" s="41"/>
      <c r="L230" s="45"/>
      <c r="M230" s="232"/>
      <c r="N230" s="233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155</v>
      </c>
      <c r="AU230" s="18" t="s">
        <v>79</v>
      </c>
    </row>
    <row r="231" s="2" customFormat="1">
      <c r="A231" s="39"/>
      <c r="B231" s="40"/>
      <c r="C231" s="41"/>
      <c r="D231" s="229" t="s">
        <v>187</v>
      </c>
      <c r="E231" s="41"/>
      <c r="F231" s="268" t="s">
        <v>328</v>
      </c>
      <c r="G231" s="41"/>
      <c r="H231" s="41"/>
      <c r="I231" s="231"/>
      <c r="J231" s="41"/>
      <c r="K231" s="41"/>
      <c r="L231" s="45"/>
      <c r="M231" s="232"/>
      <c r="N231" s="233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187</v>
      </c>
      <c r="AU231" s="18" t="s">
        <v>79</v>
      </c>
    </row>
    <row r="232" s="14" customFormat="1">
      <c r="A232" s="14"/>
      <c r="B232" s="246"/>
      <c r="C232" s="247"/>
      <c r="D232" s="229" t="s">
        <v>159</v>
      </c>
      <c r="E232" s="248" t="s">
        <v>19</v>
      </c>
      <c r="F232" s="249" t="s">
        <v>329</v>
      </c>
      <c r="G232" s="247"/>
      <c r="H232" s="250">
        <v>0.017000000000000001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6" t="s">
        <v>159</v>
      </c>
      <c r="AU232" s="256" t="s">
        <v>79</v>
      </c>
      <c r="AV232" s="14" t="s">
        <v>79</v>
      </c>
      <c r="AW232" s="14" t="s">
        <v>33</v>
      </c>
      <c r="AX232" s="14" t="s">
        <v>75</v>
      </c>
      <c r="AY232" s="256" t="s">
        <v>145</v>
      </c>
    </row>
    <row r="233" s="2" customFormat="1" ht="16.5" customHeight="1">
      <c r="A233" s="39"/>
      <c r="B233" s="40"/>
      <c r="C233" s="216" t="s">
        <v>330</v>
      </c>
      <c r="D233" s="216" t="s">
        <v>148</v>
      </c>
      <c r="E233" s="217" t="s">
        <v>331</v>
      </c>
      <c r="F233" s="218" t="s">
        <v>332</v>
      </c>
      <c r="G233" s="219" t="s">
        <v>247</v>
      </c>
      <c r="H233" s="220">
        <v>72</v>
      </c>
      <c r="I233" s="221"/>
      <c r="J233" s="222">
        <f>ROUND(I233*H233,2)</f>
        <v>0</v>
      </c>
      <c r="K233" s="218" t="s">
        <v>152</v>
      </c>
      <c r="L233" s="45"/>
      <c r="M233" s="223" t="s">
        <v>19</v>
      </c>
      <c r="N233" s="224" t="s">
        <v>42</v>
      </c>
      <c r="O233" s="85"/>
      <c r="P233" s="225">
        <f>O233*H233</f>
        <v>0</v>
      </c>
      <c r="Q233" s="225">
        <v>0.24315999999999999</v>
      </c>
      <c r="R233" s="225">
        <f>Q233*H233</f>
        <v>17.50752</v>
      </c>
      <c r="S233" s="225">
        <v>0</v>
      </c>
      <c r="T233" s="226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7" t="s">
        <v>153</v>
      </c>
      <c r="AT233" s="227" t="s">
        <v>148</v>
      </c>
      <c r="AU233" s="227" t="s">
        <v>79</v>
      </c>
      <c r="AY233" s="18" t="s">
        <v>145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18" t="s">
        <v>75</v>
      </c>
      <c r="BK233" s="228">
        <f>ROUND(I233*H233,2)</f>
        <v>0</v>
      </c>
      <c r="BL233" s="18" t="s">
        <v>153</v>
      </c>
      <c r="BM233" s="227" t="s">
        <v>333</v>
      </c>
    </row>
    <row r="234" s="2" customFormat="1">
      <c r="A234" s="39"/>
      <c r="B234" s="40"/>
      <c r="C234" s="41"/>
      <c r="D234" s="229" t="s">
        <v>155</v>
      </c>
      <c r="E234" s="41"/>
      <c r="F234" s="230" t="s">
        <v>334</v>
      </c>
      <c r="G234" s="41"/>
      <c r="H234" s="41"/>
      <c r="I234" s="231"/>
      <c r="J234" s="41"/>
      <c r="K234" s="41"/>
      <c r="L234" s="45"/>
      <c r="M234" s="232"/>
      <c r="N234" s="233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155</v>
      </c>
      <c r="AU234" s="18" t="s">
        <v>79</v>
      </c>
    </row>
    <row r="235" s="2" customFormat="1">
      <c r="A235" s="39"/>
      <c r="B235" s="40"/>
      <c r="C235" s="41"/>
      <c r="D235" s="234" t="s">
        <v>157</v>
      </c>
      <c r="E235" s="41"/>
      <c r="F235" s="235" t="s">
        <v>335</v>
      </c>
      <c r="G235" s="41"/>
      <c r="H235" s="41"/>
      <c r="I235" s="231"/>
      <c r="J235" s="41"/>
      <c r="K235" s="41"/>
      <c r="L235" s="45"/>
      <c r="M235" s="232"/>
      <c r="N235" s="233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157</v>
      </c>
      <c r="AU235" s="18" t="s">
        <v>79</v>
      </c>
    </row>
    <row r="236" s="2" customFormat="1">
      <c r="A236" s="39"/>
      <c r="B236" s="40"/>
      <c r="C236" s="41"/>
      <c r="D236" s="229" t="s">
        <v>230</v>
      </c>
      <c r="E236" s="41"/>
      <c r="F236" s="268" t="s">
        <v>336</v>
      </c>
      <c r="G236" s="41"/>
      <c r="H236" s="41"/>
      <c r="I236" s="231"/>
      <c r="J236" s="41"/>
      <c r="K236" s="41"/>
      <c r="L236" s="45"/>
      <c r="M236" s="232"/>
      <c r="N236" s="233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230</v>
      </c>
      <c r="AU236" s="18" t="s">
        <v>79</v>
      </c>
    </row>
    <row r="237" s="13" customFormat="1">
      <c r="A237" s="13"/>
      <c r="B237" s="236"/>
      <c r="C237" s="237"/>
      <c r="D237" s="229" t="s">
        <v>159</v>
      </c>
      <c r="E237" s="238" t="s">
        <v>19</v>
      </c>
      <c r="F237" s="239" t="s">
        <v>337</v>
      </c>
      <c r="G237" s="237"/>
      <c r="H237" s="238" t="s">
        <v>19</v>
      </c>
      <c r="I237" s="240"/>
      <c r="J237" s="237"/>
      <c r="K237" s="237"/>
      <c r="L237" s="241"/>
      <c r="M237" s="242"/>
      <c r="N237" s="243"/>
      <c r="O237" s="243"/>
      <c r="P237" s="243"/>
      <c r="Q237" s="243"/>
      <c r="R237" s="243"/>
      <c r="S237" s="243"/>
      <c r="T237" s="24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5" t="s">
        <v>159</v>
      </c>
      <c r="AU237" s="245" t="s">
        <v>79</v>
      </c>
      <c r="AV237" s="13" t="s">
        <v>75</v>
      </c>
      <c r="AW237" s="13" t="s">
        <v>33</v>
      </c>
      <c r="AX237" s="13" t="s">
        <v>71</v>
      </c>
      <c r="AY237" s="245" t="s">
        <v>145</v>
      </c>
    </row>
    <row r="238" s="13" customFormat="1">
      <c r="A238" s="13"/>
      <c r="B238" s="236"/>
      <c r="C238" s="237"/>
      <c r="D238" s="229" t="s">
        <v>159</v>
      </c>
      <c r="E238" s="238" t="s">
        <v>19</v>
      </c>
      <c r="F238" s="239" t="s">
        <v>338</v>
      </c>
      <c r="G238" s="237"/>
      <c r="H238" s="238" t="s">
        <v>19</v>
      </c>
      <c r="I238" s="240"/>
      <c r="J238" s="237"/>
      <c r="K238" s="237"/>
      <c r="L238" s="241"/>
      <c r="M238" s="242"/>
      <c r="N238" s="243"/>
      <c r="O238" s="243"/>
      <c r="P238" s="243"/>
      <c r="Q238" s="243"/>
      <c r="R238" s="243"/>
      <c r="S238" s="243"/>
      <c r="T238" s="24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5" t="s">
        <v>159</v>
      </c>
      <c r="AU238" s="245" t="s">
        <v>79</v>
      </c>
      <c r="AV238" s="13" t="s">
        <v>75</v>
      </c>
      <c r="AW238" s="13" t="s">
        <v>33</v>
      </c>
      <c r="AX238" s="13" t="s">
        <v>71</v>
      </c>
      <c r="AY238" s="245" t="s">
        <v>145</v>
      </c>
    </row>
    <row r="239" s="14" customFormat="1">
      <c r="A239" s="14"/>
      <c r="B239" s="246"/>
      <c r="C239" s="247"/>
      <c r="D239" s="229" t="s">
        <v>159</v>
      </c>
      <c r="E239" s="248" t="s">
        <v>19</v>
      </c>
      <c r="F239" s="249" t="s">
        <v>339</v>
      </c>
      <c r="G239" s="247"/>
      <c r="H239" s="250">
        <v>72</v>
      </c>
      <c r="I239" s="251"/>
      <c r="J239" s="247"/>
      <c r="K239" s="247"/>
      <c r="L239" s="252"/>
      <c r="M239" s="253"/>
      <c r="N239" s="254"/>
      <c r="O239" s="254"/>
      <c r="P239" s="254"/>
      <c r="Q239" s="254"/>
      <c r="R239" s="254"/>
      <c r="S239" s="254"/>
      <c r="T239" s="25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6" t="s">
        <v>159</v>
      </c>
      <c r="AU239" s="256" t="s">
        <v>79</v>
      </c>
      <c r="AV239" s="14" t="s">
        <v>79</v>
      </c>
      <c r="AW239" s="14" t="s">
        <v>33</v>
      </c>
      <c r="AX239" s="14" t="s">
        <v>75</v>
      </c>
      <c r="AY239" s="256" t="s">
        <v>145</v>
      </c>
    </row>
    <row r="240" s="2" customFormat="1" ht="16.5" customHeight="1">
      <c r="A240" s="39"/>
      <c r="B240" s="40"/>
      <c r="C240" s="216" t="s">
        <v>340</v>
      </c>
      <c r="D240" s="216" t="s">
        <v>148</v>
      </c>
      <c r="E240" s="217" t="s">
        <v>341</v>
      </c>
      <c r="F240" s="218" t="s">
        <v>342</v>
      </c>
      <c r="G240" s="219" t="s">
        <v>247</v>
      </c>
      <c r="H240" s="220">
        <v>72</v>
      </c>
      <c r="I240" s="221"/>
      <c r="J240" s="222">
        <f>ROUND(I240*H240,2)</f>
        <v>0</v>
      </c>
      <c r="K240" s="218" t="s">
        <v>152</v>
      </c>
      <c r="L240" s="45"/>
      <c r="M240" s="223" t="s">
        <v>19</v>
      </c>
      <c r="N240" s="224" t="s">
        <v>42</v>
      </c>
      <c r="O240" s="85"/>
      <c r="P240" s="225">
        <f>O240*H240</f>
        <v>0</v>
      </c>
      <c r="Q240" s="225">
        <v>0.82326999999999995</v>
      </c>
      <c r="R240" s="225">
        <f>Q240*H240</f>
        <v>59.275439999999996</v>
      </c>
      <c r="S240" s="225">
        <v>0</v>
      </c>
      <c r="T240" s="226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7" t="s">
        <v>153</v>
      </c>
      <c r="AT240" s="227" t="s">
        <v>148</v>
      </c>
      <c r="AU240" s="227" t="s">
        <v>79</v>
      </c>
      <c r="AY240" s="18" t="s">
        <v>145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18" t="s">
        <v>75</v>
      </c>
      <c r="BK240" s="228">
        <f>ROUND(I240*H240,2)</f>
        <v>0</v>
      </c>
      <c r="BL240" s="18" t="s">
        <v>153</v>
      </c>
      <c r="BM240" s="227" t="s">
        <v>343</v>
      </c>
    </row>
    <row r="241" s="2" customFormat="1">
      <c r="A241" s="39"/>
      <c r="B241" s="40"/>
      <c r="C241" s="41"/>
      <c r="D241" s="229" t="s">
        <v>155</v>
      </c>
      <c r="E241" s="41"/>
      <c r="F241" s="230" t="s">
        <v>344</v>
      </c>
      <c r="G241" s="41"/>
      <c r="H241" s="41"/>
      <c r="I241" s="231"/>
      <c r="J241" s="41"/>
      <c r="K241" s="41"/>
      <c r="L241" s="45"/>
      <c r="M241" s="232"/>
      <c r="N241" s="233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155</v>
      </c>
      <c r="AU241" s="18" t="s">
        <v>79</v>
      </c>
    </row>
    <row r="242" s="2" customFormat="1">
      <c r="A242" s="39"/>
      <c r="B242" s="40"/>
      <c r="C242" s="41"/>
      <c r="D242" s="234" t="s">
        <v>157</v>
      </c>
      <c r="E242" s="41"/>
      <c r="F242" s="235" t="s">
        <v>345</v>
      </c>
      <c r="G242" s="41"/>
      <c r="H242" s="41"/>
      <c r="I242" s="231"/>
      <c r="J242" s="41"/>
      <c r="K242" s="41"/>
      <c r="L242" s="45"/>
      <c r="M242" s="232"/>
      <c r="N242" s="233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157</v>
      </c>
      <c r="AU242" s="18" t="s">
        <v>79</v>
      </c>
    </row>
    <row r="243" s="2" customFormat="1">
      <c r="A243" s="39"/>
      <c r="B243" s="40"/>
      <c r="C243" s="41"/>
      <c r="D243" s="229" t="s">
        <v>230</v>
      </c>
      <c r="E243" s="41"/>
      <c r="F243" s="268" t="s">
        <v>346</v>
      </c>
      <c r="G243" s="41"/>
      <c r="H243" s="41"/>
      <c r="I243" s="231"/>
      <c r="J243" s="41"/>
      <c r="K243" s="41"/>
      <c r="L243" s="45"/>
      <c r="M243" s="232"/>
      <c r="N243" s="233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230</v>
      </c>
      <c r="AU243" s="18" t="s">
        <v>79</v>
      </c>
    </row>
    <row r="244" s="2" customFormat="1">
      <c r="A244" s="39"/>
      <c r="B244" s="40"/>
      <c r="C244" s="41"/>
      <c r="D244" s="229" t="s">
        <v>187</v>
      </c>
      <c r="E244" s="41"/>
      <c r="F244" s="268" t="s">
        <v>347</v>
      </c>
      <c r="G244" s="41"/>
      <c r="H244" s="41"/>
      <c r="I244" s="231"/>
      <c r="J244" s="41"/>
      <c r="K244" s="41"/>
      <c r="L244" s="45"/>
      <c r="M244" s="232"/>
      <c r="N244" s="233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187</v>
      </c>
      <c r="AU244" s="18" t="s">
        <v>79</v>
      </c>
    </row>
    <row r="245" s="13" customFormat="1">
      <c r="A245" s="13"/>
      <c r="B245" s="236"/>
      <c r="C245" s="237"/>
      <c r="D245" s="229" t="s">
        <v>159</v>
      </c>
      <c r="E245" s="238" t="s">
        <v>19</v>
      </c>
      <c r="F245" s="239" t="s">
        <v>337</v>
      </c>
      <c r="G245" s="237"/>
      <c r="H245" s="238" t="s">
        <v>19</v>
      </c>
      <c r="I245" s="240"/>
      <c r="J245" s="237"/>
      <c r="K245" s="237"/>
      <c r="L245" s="241"/>
      <c r="M245" s="242"/>
      <c r="N245" s="243"/>
      <c r="O245" s="243"/>
      <c r="P245" s="243"/>
      <c r="Q245" s="243"/>
      <c r="R245" s="243"/>
      <c r="S245" s="243"/>
      <c r="T245" s="24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5" t="s">
        <v>159</v>
      </c>
      <c r="AU245" s="245" t="s">
        <v>79</v>
      </c>
      <c r="AV245" s="13" t="s">
        <v>75</v>
      </c>
      <c r="AW245" s="13" t="s">
        <v>33</v>
      </c>
      <c r="AX245" s="13" t="s">
        <v>71</v>
      </c>
      <c r="AY245" s="245" t="s">
        <v>145</v>
      </c>
    </row>
    <row r="246" s="13" customFormat="1">
      <c r="A246" s="13"/>
      <c r="B246" s="236"/>
      <c r="C246" s="237"/>
      <c r="D246" s="229" t="s">
        <v>159</v>
      </c>
      <c r="E246" s="238" t="s">
        <v>19</v>
      </c>
      <c r="F246" s="239" t="s">
        <v>338</v>
      </c>
      <c r="G246" s="237"/>
      <c r="H246" s="238" t="s">
        <v>19</v>
      </c>
      <c r="I246" s="240"/>
      <c r="J246" s="237"/>
      <c r="K246" s="237"/>
      <c r="L246" s="241"/>
      <c r="M246" s="242"/>
      <c r="N246" s="243"/>
      <c r="O246" s="243"/>
      <c r="P246" s="243"/>
      <c r="Q246" s="243"/>
      <c r="R246" s="243"/>
      <c r="S246" s="243"/>
      <c r="T246" s="24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5" t="s">
        <v>159</v>
      </c>
      <c r="AU246" s="245" t="s">
        <v>79</v>
      </c>
      <c r="AV246" s="13" t="s">
        <v>75</v>
      </c>
      <c r="AW246" s="13" t="s">
        <v>33</v>
      </c>
      <c r="AX246" s="13" t="s">
        <v>71</v>
      </c>
      <c r="AY246" s="245" t="s">
        <v>145</v>
      </c>
    </row>
    <row r="247" s="14" customFormat="1">
      <c r="A247" s="14"/>
      <c r="B247" s="246"/>
      <c r="C247" s="247"/>
      <c r="D247" s="229" t="s">
        <v>159</v>
      </c>
      <c r="E247" s="248" t="s">
        <v>103</v>
      </c>
      <c r="F247" s="249" t="s">
        <v>339</v>
      </c>
      <c r="G247" s="247"/>
      <c r="H247" s="250">
        <v>72</v>
      </c>
      <c r="I247" s="251"/>
      <c r="J247" s="247"/>
      <c r="K247" s="247"/>
      <c r="L247" s="252"/>
      <c r="M247" s="253"/>
      <c r="N247" s="254"/>
      <c r="O247" s="254"/>
      <c r="P247" s="254"/>
      <c r="Q247" s="254"/>
      <c r="R247" s="254"/>
      <c r="S247" s="254"/>
      <c r="T247" s="25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6" t="s">
        <v>159</v>
      </c>
      <c r="AU247" s="256" t="s">
        <v>79</v>
      </c>
      <c r="AV247" s="14" t="s">
        <v>79</v>
      </c>
      <c r="AW247" s="14" t="s">
        <v>33</v>
      </c>
      <c r="AX247" s="14" t="s">
        <v>75</v>
      </c>
      <c r="AY247" s="256" t="s">
        <v>145</v>
      </c>
    </row>
    <row r="248" s="12" customFormat="1" ht="22.8" customHeight="1">
      <c r="A248" s="12"/>
      <c r="B248" s="200"/>
      <c r="C248" s="201"/>
      <c r="D248" s="202" t="s">
        <v>70</v>
      </c>
      <c r="E248" s="214" t="s">
        <v>281</v>
      </c>
      <c r="F248" s="214" t="s">
        <v>348</v>
      </c>
      <c r="G248" s="201"/>
      <c r="H248" s="201"/>
      <c r="I248" s="204"/>
      <c r="J248" s="215">
        <f>BK248</f>
        <v>0</v>
      </c>
      <c r="K248" s="201"/>
      <c r="L248" s="206"/>
      <c r="M248" s="207"/>
      <c r="N248" s="208"/>
      <c r="O248" s="208"/>
      <c r="P248" s="209">
        <f>SUM(P249:P252)</f>
        <v>0</v>
      </c>
      <c r="Q248" s="208"/>
      <c r="R248" s="209">
        <f>SUM(R249:R252)</f>
        <v>0.068319999999999992</v>
      </c>
      <c r="S248" s="208"/>
      <c r="T248" s="210">
        <f>SUM(T249:T252)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1" t="s">
        <v>75</v>
      </c>
      <c r="AT248" s="212" t="s">
        <v>70</v>
      </c>
      <c r="AU248" s="212" t="s">
        <v>75</v>
      </c>
      <c r="AY248" s="211" t="s">
        <v>145</v>
      </c>
      <c r="BK248" s="213">
        <f>SUM(BK249:BK252)</f>
        <v>0</v>
      </c>
    </row>
    <row r="249" s="2" customFormat="1" ht="16.5" customHeight="1">
      <c r="A249" s="39"/>
      <c r="B249" s="40"/>
      <c r="C249" s="216" t="s">
        <v>349</v>
      </c>
      <c r="D249" s="216" t="s">
        <v>148</v>
      </c>
      <c r="E249" s="217" t="s">
        <v>350</v>
      </c>
      <c r="F249" s="218" t="s">
        <v>351</v>
      </c>
      <c r="G249" s="219" t="s">
        <v>352</v>
      </c>
      <c r="H249" s="220">
        <v>488</v>
      </c>
      <c r="I249" s="221"/>
      <c r="J249" s="222">
        <f>ROUND(I249*H249,2)</f>
        <v>0</v>
      </c>
      <c r="K249" s="218" t="s">
        <v>152</v>
      </c>
      <c r="L249" s="45"/>
      <c r="M249" s="223" t="s">
        <v>19</v>
      </c>
      <c r="N249" s="224" t="s">
        <v>42</v>
      </c>
      <c r="O249" s="85"/>
      <c r="P249" s="225">
        <f>O249*H249</f>
        <v>0</v>
      </c>
      <c r="Q249" s="225">
        <v>0.00013999999999999999</v>
      </c>
      <c r="R249" s="225">
        <f>Q249*H249</f>
        <v>0.068319999999999992</v>
      </c>
      <c r="S249" s="225">
        <v>0</v>
      </c>
      <c r="T249" s="226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27" t="s">
        <v>153</v>
      </c>
      <c r="AT249" s="227" t="s">
        <v>148</v>
      </c>
      <c r="AU249" s="227" t="s">
        <v>79</v>
      </c>
      <c r="AY249" s="18" t="s">
        <v>145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18" t="s">
        <v>75</v>
      </c>
      <c r="BK249" s="228">
        <f>ROUND(I249*H249,2)</f>
        <v>0</v>
      </c>
      <c r="BL249" s="18" t="s">
        <v>153</v>
      </c>
      <c r="BM249" s="227" t="s">
        <v>353</v>
      </c>
    </row>
    <row r="250" s="2" customFormat="1">
      <c r="A250" s="39"/>
      <c r="B250" s="40"/>
      <c r="C250" s="41"/>
      <c r="D250" s="229" t="s">
        <v>155</v>
      </c>
      <c r="E250" s="41"/>
      <c r="F250" s="230" t="s">
        <v>354</v>
      </c>
      <c r="G250" s="41"/>
      <c r="H250" s="41"/>
      <c r="I250" s="231"/>
      <c r="J250" s="41"/>
      <c r="K250" s="41"/>
      <c r="L250" s="45"/>
      <c r="M250" s="232"/>
      <c r="N250" s="233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155</v>
      </c>
      <c r="AU250" s="18" t="s">
        <v>79</v>
      </c>
    </row>
    <row r="251" s="2" customFormat="1">
      <c r="A251" s="39"/>
      <c r="B251" s="40"/>
      <c r="C251" s="41"/>
      <c r="D251" s="234" t="s">
        <v>157</v>
      </c>
      <c r="E251" s="41"/>
      <c r="F251" s="235" t="s">
        <v>355</v>
      </c>
      <c r="G251" s="41"/>
      <c r="H251" s="41"/>
      <c r="I251" s="231"/>
      <c r="J251" s="41"/>
      <c r="K251" s="41"/>
      <c r="L251" s="45"/>
      <c r="M251" s="232"/>
      <c r="N251" s="233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157</v>
      </c>
      <c r="AU251" s="18" t="s">
        <v>79</v>
      </c>
    </row>
    <row r="252" s="14" customFormat="1">
      <c r="A252" s="14"/>
      <c r="B252" s="246"/>
      <c r="C252" s="247"/>
      <c r="D252" s="229" t="s">
        <v>159</v>
      </c>
      <c r="E252" s="248" t="s">
        <v>19</v>
      </c>
      <c r="F252" s="249" t="s">
        <v>356</v>
      </c>
      <c r="G252" s="247"/>
      <c r="H252" s="250">
        <v>488</v>
      </c>
      <c r="I252" s="251"/>
      <c r="J252" s="247"/>
      <c r="K252" s="247"/>
      <c r="L252" s="252"/>
      <c r="M252" s="253"/>
      <c r="N252" s="254"/>
      <c r="O252" s="254"/>
      <c r="P252" s="254"/>
      <c r="Q252" s="254"/>
      <c r="R252" s="254"/>
      <c r="S252" s="254"/>
      <c r="T252" s="255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6" t="s">
        <v>159</v>
      </c>
      <c r="AU252" s="256" t="s">
        <v>79</v>
      </c>
      <c r="AV252" s="14" t="s">
        <v>79</v>
      </c>
      <c r="AW252" s="14" t="s">
        <v>33</v>
      </c>
      <c r="AX252" s="14" t="s">
        <v>75</v>
      </c>
      <c r="AY252" s="256" t="s">
        <v>145</v>
      </c>
    </row>
    <row r="253" s="12" customFormat="1" ht="22.8" customHeight="1">
      <c r="A253" s="12"/>
      <c r="B253" s="200"/>
      <c r="C253" s="201"/>
      <c r="D253" s="202" t="s">
        <v>70</v>
      </c>
      <c r="E253" s="214" t="s">
        <v>86</v>
      </c>
      <c r="F253" s="214" t="s">
        <v>357</v>
      </c>
      <c r="G253" s="201"/>
      <c r="H253" s="201"/>
      <c r="I253" s="204"/>
      <c r="J253" s="215">
        <f>BK253</f>
        <v>0</v>
      </c>
      <c r="K253" s="201"/>
      <c r="L253" s="206"/>
      <c r="M253" s="207"/>
      <c r="N253" s="208"/>
      <c r="O253" s="208"/>
      <c r="P253" s="209">
        <f>SUM(P254:P262)</f>
        <v>0</v>
      </c>
      <c r="Q253" s="208"/>
      <c r="R253" s="209">
        <f>SUM(R254:R262)</f>
        <v>38.721288000000001</v>
      </c>
      <c r="S253" s="208"/>
      <c r="T253" s="210">
        <f>SUM(T254:T262)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1" t="s">
        <v>75</v>
      </c>
      <c r="AT253" s="212" t="s">
        <v>70</v>
      </c>
      <c r="AU253" s="212" t="s">
        <v>75</v>
      </c>
      <c r="AY253" s="211" t="s">
        <v>145</v>
      </c>
      <c r="BK253" s="213">
        <f>SUM(BK254:BK262)</f>
        <v>0</v>
      </c>
    </row>
    <row r="254" s="2" customFormat="1" ht="16.5" customHeight="1">
      <c r="A254" s="39"/>
      <c r="B254" s="40"/>
      <c r="C254" s="216" t="s">
        <v>8</v>
      </c>
      <c r="D254" s="216" t="s">
        <v>148</v>
      </c>
      <c r="E254" s="217" t="s">
        <v>358</v>
      </c>
      <c r="F254" s="218" t="s">
        <v>359</v>
      </c>
      <c r="G254" s="219" t="s">
        <v>151</v>
      </c>
      <c r="H254" s="220">
        <v>19.321999999999999</v>
      </c>
      <c r="I254" s="221"/>
      <c r="J254" s="222">
        <f>ROUND(I254*H254,2)</f>
        <v>0</v>
      </c>
      <c r="K254" s="218" t="s">
        <v>152</v>
      </c>
      <c r="L254" s="45"/>
      <c r="M254" s="223" t="s">
        <v>19</v>
      </c>
      <c r="N254" s="224" t="s">
        <v>42</v>
      </c>
      <c r="O254" s="85"/>
      <c r="P254" s="225">
        <f>O254*H254</f>
        <v>0</v>
      </c>
      <c r="Q254" s="225">
        <v>2.004</v>
      </c>
      <c r="R254" s="225">
        <f>Q254*H254</f>
        <v>38.721288000000001</v>
      </c>
      <c r="S254" s="225">
        <v>0</v>
      </c>
      <c r="T254" s="226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7" t="s">
        <v>153</v>
      </c>
      <c r="AT254" s="227" t="s">
        <v>148</v>
      </c>
      <c r="AU254" s="227" t="s">
        <v>79</v>
      </c>
      <c r="AY254" s="18" t="s">
        <v>145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8" t="s">
        <v>75</v>
      </c>
      <c r="BK254" s="228">
        <f>ROUND(I254*H254,2)</f>
        <v>0</v>
      </c>
      <c r="BL254" s="18" t="s">
        <v>153</v>
      </c>
      <c r="BM254" s="227" t="s">
        <v>360</v>
      </c>
    </row>
    <row r="255" s="2" customFormat="1">
      <c r="A255" s="39"/>
      <c r="B255" s="40"/>
      <c r="C255" s="41"/>
      <c r="D255" s="229" t="s">
        <v>155</v>
      </c>
      <c r="E255" s="41"/>
      <c r="F255" s="230" t="s">
        <v>361</v>
      </c>
      <c r="G255" s="41"/>
      <c r="H255" s="41"/>
      <c r="I255" s="231"/>
      <c r="J255" s="41"/>
      <c r="K255" s="41"/>
      <c r="L255" s="45"/>
      <c r="M255" s="232"/>
      <c r="N255" s="233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155</v>
      </c>
      <c r="AU255" s="18" t="s">
        <v>79</v>
      </c>
    </row>
    <row r="256" s="2" customFormat="1">
      <c r="A256" s="39"/>
      <c r="B256" s="40"/>
      <c r="C256" s="41"/>
      <c r="D256" s="234" t="s">
        <v>157</v>
      </c>
      <c r="E256" s="41"/>
      <c r="F256" s="235" t="s">
        <v>362</v>
      </c>
      <c r="G256" s="41"/>
      <c r="H256" s="41"/>
      <c r="I256" s="231"/>
      <c r="J256" s="41"/>
      <c r="K256" s="41"/>
      <c r="L256" s="45"/>
      <c r="M256" s="232"/>
      <c r="N256" s="233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157</v>
      </c>
      <c r="AU256" s="18" t="s">
        <v>79</v>
      </c>
    </row>
    <row r="257" s="2" customFormat="1">
      <c r="A257" s="39"/>
      <c r="B257" s="40"/>
      <c r="C257" s="41"/>
      <c r="D257" s="229" t="s">
        <v>230</v>
      </c>
      <c r="E257" s="41"/>
      <c r="F257" s="268" t="s">
        <v>363</v>
      </c>
      <c r="G257" s="41"/>
      <c r="H257" s="41"/>
      <c r="I257" s="231"/>
      <c r="J257" s="41"/>
      <c r="K257" s="41"/>
      <c r="L257" s="45"/>
      <c r="M257" s="232"/>
      <c r="N257" s="233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230</v>
      </c>
      <c r="AU257" s="18" t="s">
        <v>79</v>
      </c>
    </row>
    <row r="258" s="13" customFormat="1">
      <c r="A258" s="13"/>
      <c r="B258" s="236"/>
      <c r="C258" s="237"/>
      <c r="D258" s="229" t="s">
        <v>159</v>
      </c>
      <c r="E258" s="238" t="s">
        <v>19</v>
      </c>
      <c r="F258" s="239" t="s">
        <v>364</v>
      </c>
      <c r="G258" s="237"/>
      <c r="H258" s="238" t="s">
        <v>19</v>
      </c>
      <c r="I258" s="240"/>
      <c r="J258" s="237"/>
      <c r="K258" s="237"/>
      <c r="L258" s="241"/>
      <c r="M258" s="242"/>
      <c r="N258" s="243"/>
      <c r="O258" s="243"/>
      <c r="P258" s="243"/>
      <c r="Q258" s="243"/>
      <c r="R258" s="243"/>
      <c r="S258" s="243"/>
      <c r="T258" s="24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5" t="s">
        <v>159</v>
      </c>
      <c r="AU258" s="245" t="s">
        <v>79</v>
      </c>
      <c r="AV258" s="13" t="s">
        <v>75</v>
      </c>
      <c r="AW258" s="13" t="s">
        <v>33</v>
      </c>
      <c r="AX258" s="13" t="s">
        <v>71</v>
      </c>
      <c r="AY258" s="245" t="s">
        <v>145</v>
      </c>
    </row>
    <row r="259" s="14" customFormat="1">
      <c r="A259" s="14"/>
      <c r="B259" s="246"/>
      <c r="C259" s="247"/>
      <c r="D259" s="229" t="s">
        <v>159</v>
      </c>
      <c r="E259" s="248" t="s">
        <v>19</v>
      </c>
      <c r="F259" s="249" t="s">
        <v>365</v>
      </c>
      <c r="G259" s="247"/>
      <c r="H259" s="250">
        <v>13.416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6" t="s">
        <v>159</v>
      </c>
      <c r="AU259" s="256" t="s">
        <v>79</v>
      </c>
      <c r="AV259" s="14" t="s">
        <v>79</v>
      </c>
      <c r="AW259" s="14" t="s">
        <v>33</v>
      </c>
      <c r="AX259" s="14" t="s">
        <v>71</v>
      </c>
      <c r="AY259" s="256" t="s">
        <v>145</v>
      </c>
    </row>
    <row r="260" s="13" customFormat="1">
      <c r="A260" s="13"/>
      <c r="B260" s="236"/>
      <c r="C260" s="237"/>
      <c r="D260" s="229" t="s">
        <v>159</v>
      </c>
      <c r="E260" s="238" t="s">
        <v>19</v>
      </c>
      <c r="F260" s="239" t="s">
        <v>366</v>
      </c>
      <c r="G260" s="237"/>
      <c r="H260" s="238" t="s">
        <v>19</v>
      </c>
      <c r="I260" s="240"/>
      <c r="J260" s="237"/>
      <c r="K260" s="237"/>
      <c r="L260" s="241"/>
      <c r="M260" s="242"/>
      <c r="N260" s="243"/>
      <c r="O260" s="243"/>
      <c r="P260" s="243"/>
      <c r="Q260" s="243"/>
      <c r="R260" s="243"/>
      <c r="S260" s="243"/>
      <c r="T260" s="24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5" t="s">
        <v>159</v>
      </c>
      <c r="AU260" s="245" t="s">
        <v>79</v>
      </c>
      <c r="AV260" s="13" t="s">
        <v>75</v>
      </c>
      <c r="AW260" s="13" t="s">
        <v>33</v>
      </c>
      <c r="AX260" s="13" t="s">
        <v>71</v>
      </c>
      <c r="AY260" s="245" t="s">
        <v>145</v>
      </c>
    </row>
    <row r="261" s="14" customFormat="1">
      <c r="A261" s="14"/>
      <c r="B261" s="246"/>
      <c r="C261" s="247"/>
      <c r="D261" s="229" t="s">
        <v>159</v>
      </c>
      <c r="E261" s="248" t="s">
        <v>19</v>
      </c>
      <c r="F261" s="249" t="s">
        <v>367</v>
      </c>
      <c r="G261" s="247"/>
      <c r="H261" s="250">
        <v>5.9059999999999997</v>
      </c>
      <c r="I261" s="251"/>
      <c r="J261" s="247"/>
      <c r="K261" s="247"/>
      <c r="L261" s="252"/>
      <c r="M261" s="253"/>
      <c r="N261" s="254"/>
      <c r="O261" s="254"/>
      <c r="P261" s="254"/>
      <c r="Q261" s="254"/>
      <c r="R261" s="254"/>
      <c r="S261" s="254"/>
      <c r="T261" s="25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6" t="s">
        <v>159</v>
      </c>
      <c r="AU261" s="256" t="s">
        <v>79</v>
      </c>
      <c r="AV261" s="14" t="s">
        <v>79</v>
      </c>
      <c r="AW261" s="14" t="s">
        <v>33</v>
      </c>
      <c r="AX261" s="14" t="s">
        <v>71</v>
      </c>
      <c r="AY261" s="256" t="s">
        <v>145</v>
      </c>
    </row>
    <row r="262" s="15" customFormat="1">
      <c r="A262" s="15"/>
      <c r="B262" s="257"/>
      <c r="C262" s="258"/>
      <c r="D262" s="229" t="s">
        <v>159</v>
      </c>
      <c r="E262" s="259" t="s">
        <v>19</v>
      </c>
      <c r="F262" s="260" t="s">
        <v>172</v>
      </c>
      <c r="G262" s="258"/>
      <c r="H262" s="261">
        <v>19.321999999999999</v>
      </c>
      <c r="I262" s="262"/>
      <c r="J262" s="258"/>
      <c r="K262" s="258"/>
      <c r="L262" s="263"/>
      <c r="M262" s="264"/>
      <c r="N262" s="265"/>
      <c r="O262" s="265"/>
      <c r="P262" s="265"/>
      <c r="Q262" s="265"/>
      <c r="R262" s="265"/>
      <c r="S262" s="265"/>
      <c r="T262" s="266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7" t="s">
        <v>159</v>
      </c>
      <c r="AU262" s="267" t="s">
        <v>79</v>
      </c>
      <c r="AV262" s="15" t="s">
        <v>153</v>
      </c>
      <c r="AW262" s="15" t="s">
        <v>33</v>
      </c>
      <c r="AX262" s="15" t="s">
        <v>75</v>
      </c>
      <c r="AY262" s="267" t="s">
        <v>145</v>
      </c>
    </row>
    <row r="263" s="12" customFormat="1" ht="22.8" customHeight="1">
      <c r="A263" s="12"/>
      <c r="B263" s="200"/>
      <c r="C263" s="201"/>
      <c r="D263" s="202" t="s">
        <v>70</v>
      </c>
      <c r="E263" s="214" t="s">
        <v>368</v>
      </c>
      <c r="F263" s="214" t="s">
        <v>369</v>
      </c>
      <c r="G263" s="201"/>
      <c r="H263" s="201"/>
      <c r="I263" s="204"/>
      <c r="J263" s="215">
        <f>BK263</f>
        <v>0</v>
      </c>
      <c r="K263" s="201"/>
      <c r="L263" s="206"/>
      <c r="M263" s="207"/>
      <c r="N263" s="208"/>
      <c r="O263" s="208"/>
      <c r="P263" s="209">
        <f>SUM(P264:P289)</f>
        <v>0</v>
      </c>
      <c r="Q263" s="208"/>
      <c r="R263" s="209">
        <f>SUM(R264:R289)</f>
        <v>0.26032700000000003</v>
      </c>
      <c r="S263" s="208"/>
      <c r="T263" s="210">
        <f>SUM(T264:T289)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1" t="s">
        <v>79</v>
      </c>
      <c r="AT263" s="212" t="s">
        <v>70</v>
      </c>
      <c r="AU263" s="212" t="s">
        <v>75</v>
      </c>
      <c r="AY263" s="211" t="s">
        <v>145</v>
      </c>
      <c r="BK263" s="213">
        <f>SUM(BK264:BK289)</f>
        <v>0</v>
      </c>
    </row>
    <row r="264" s="2" customFormat="1" ht="16.5" customHeight="1">
      <c r="A264" s="39"/>
      <c r="B264" s="40"/>
      <c r="C264" s="216" t="s">
        <v>370</v>
      </c>
      <c r="D264" s="216" t="s">
        <v>148</v>
      </c>
      <c r="E264" s="217" t="s">
        <v>371</v>
      </c>
      <c r="F264" s="218" t="s">
        <v>372</v>
      </c>
      <c r="G264" s="219" t="s">
        <v>373</v>
      </c>
      <c r="H264" s="220">
        <v>6.5</v>
      </c>
      <c r="I264" s="221"/>
      <c r="J264" s="222">
        <f>ROUND(I264*H264,2)</f>
        <v>0</v>
      </c>
      <c r="K264" s="218" t="s">
        <v>152</v>
      </c>
      <c r="L264" s="45"/>
      <c r="M264" s="223" t="s">
        <v>19</v>
      </c>
      <c r="N264" s="224" t="s">
        <v>42</v>
      </c>
      <c r="O264" s="85"/>
      <c r="P264" s="225">
        <f>O264*H264</f>
        <v>0</v>
      </c>
      <c r="Q264" s="225">
        <v>6.0000000000000002E-05</v>
      </c>
      <c r="R264" s="225">
        <f>Q264*H264</f>
        <v>0.00038999999999999999</v>
      </c>
      <c r="S264" s="225">
        <v>0</v>
      </c>
      <c r="T264" s="226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7" t="s">
        <v>370</v>
      </c>
      <c r="AT264" s="227" t="s">
        <v>148</v>
      </c>
      <c r="AU264" s="227" t="s">
        <v>79</v>
      </c>
      <c r="AY264" s="18" t="s">
        <v>145</v>
      </c>
      <c r="BE264" s="228">
        <f>IF(N264="základní",J264,0)</f>
        <v>0</v>
      </c>
      <c r="BF264" s="228">
        <f>IF(N264="snížená",J264,0)</f>
        <v>0</v>
      </c>
      <c r="BG264" s="228">
        <f>IF(N264="zákl. přenesená",J264,0)</f>
        <v>0</v>
      </c>
      <c r="BH264" s="228">
        <f>IF(N264="sníž. přenesená",J264,0)</f>
        <v>0</v>
      </c>
      <c r="BI264" s="228">
        <f>IF(N264="nulová",J264,0)</f>
        <v>0</v>
      </c>
      <c r="BJ264" s="18" t="s">
        <v>75</v>
      </c>
      <c r="BK264" s="228">
        <f>ROUND(I264*H264,2)</f>
        <v>0</v>
      </c>
      <c r="BL264" s="18" t="s">
        <v>370</v>
      </c>
      <c r="BM264" s="227" t="s">
        <v>374</v>
      </c>
    </row>
    <row r="265" s="2" customFormat="1">
      <c r="A265" s="39"/>
      <c r="B265" s="40"/>
      <c r="C265" s="41"/>
      <c r="D265" s="229" t="s">
        <v>155</v>
      </c>
      <c r="E265" s="41"/>
      <c r="F265" s="230" t="s">
        <v>375</v>
      </c>
      <c r="G265" s="41"/>
      <c r="H265" s="41"/>
      <c r="I265" s="231"/>
      <c r="J265" s="41"/>
      <c r="K265" s="41"/>
      <c r="L265" s="45"/>
      <c r="M265" s="232"/>
      <c r="N265" s="233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155</v>
      </c>
      <c r="AU265" s="18" t="s">
        <v>79</v>
      </c>
    </row>
    <row r="266" s="2" customFormat="1">
      <c r="A266" s="39"/>
      <c r="B266" s="40"/>
      <c r="C266" s="41"/>
      <c r="D266" s="234" t="s">
        <v>157</v>
      </c>
      <c r="E266" s="41"/>
      <c r="F266" s="235" t="s">
        <v>376</v>
      </c>
      <c r="G266" s="41"/>
      <c r="H266" s="41"/>
      <c r="I266" s="231"/>
      <c r="J266" s="41"/>
      <c r="K266" s="41"/>
      <c r="L266" s="45"/>
      <c r="M266" s="232"/>
      <c r="N266" s="233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157</v>
      </c>
      <c r="AU266" s="18" t="s">
        <v>79</v>
      </c>
    </row>
    <row r="267" s="2" customFormat="1">
      <c r="A267" s="39"/>
      <c r="B267" s="40"/>
      <c r="C267" s="41"/>
      <c r="D267" s="229" t="s">
        <v>230</v>
      </c>
      <c r="E267" s="41"/>
      <c r="F267" s="268" t="s">
        <v>377</v>
      </c>
      <c r="G267" s="41"/>
      <c r="H267" s="41"/>
      <c r="I267" s="231"/>
      <c r="J267" s="41"/>
      <c r="K267" s="41"/>
      <c r="L267" s="45"/>
      <c r="M267" s="232"/>
      <c r="N267" s="233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230</v>
      </c>
      <c r="AU267" s="18" t="s">
        <v>79</v>
      </c>
    </row>
    <row r="268" s="13" customFormat="1">
      <c r="A268" s="13"/>
      <c r="B268" s="236"/>
      <c r="C268" s="237"/>
      <c r="D268" s="229" t="s">
        <v>159</v>
      </c>
      <c r="E268" s="238" t="s">
        <v>19</v>
      </c>
      <c r="F268" s="239" t="s">
        <v>378</v>
      </c>
      <c r="G268" s="237"/>
      <c r="H268" s="238" t="s">
        <v>19</v>
      </c>
      <c r="I268" s="240"/>
      <c r="J268" s="237"/>
      <c r="K268" s="237"/>
      <c r="L268" s="241"/>
      <c r="M268" s="242"/>
      <c r="N268" s="243"/>
      <c r="O268" s="243"/>
      <c r="P268" s="243"/>
      <c r="Q268" s="243"/>
      <c r="R268" s="243"/>
      <c r="S268" s="243"/>
      <c r="T268" s="24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5" t="s">
        <v>159</v>
      </c>
      <c r="AU268" s="245" t="s">
        <v>79</v>
      </c>
      <c r="AV268" s="13" t="s">
        <v>75</v>
      </c>
      <c r="AW268" s="13" t="s">
        <v>33</v>
      </c>
      <c r="AX268" s="13" t="s">
        <v>71</v>
      </c>
      <c r="AY268" s="245" t="s">
        <v>145</v>
      </c>
    </row>
    <row r="269" s="14" customFormat="1">
      <c r="A269" s="14"/>
      <c r="B269" s="246"/>
      <c r="C269" s="247"/>
      <c r="D269" s="229" t="s">
        <v>159</v>
      </c>
      <c r="E269" s="248" t="s">
        <v>19</v>
      </c>
      <c r="F269" s="249" t="s">
        <v>379</v>
      </c>
      <c r="G269" s="247"/>
      <c r="H269" s="250">
        <v>6.5</v>
      </c>
      <c r="I269" s="251"/>
      <c r="J269" s="247"/>
      <c r="K269" s="247"/>
      <c r="L269" s="252"/>
      <c r="M269" s="253"/>
      <c r="N269" s="254"/>
      <c r="O269" s="254"/>
      <c r="P269" s="254"/>
      <c r="Q269" s="254"/>
      <c r="R269" s="254"/>
      <c r="S269" s="254"/>
      <c r="T269" s="25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6" t="s">
        <v>159</v>
      </c>
      <c r="AU269" s="256" t="s">
        <v>79</v>
      </c>
      <c r="AV269" s="14" t="s">
        <v>79</v>
      </c>
      <c r="AW269" s="14" t="s">
        <v>33</v>
      </c>
      <c r="AX269" s="14" t="s">
        <v>75</v>
      </c>
      <c r="AY269" s="256" t="s">
        <v>145</v>
      </c>
    </row>
    <row r="270" s="2" customFormat="1" ht="16.5" customHeight="1">
      <c r="A270" s="39"/>
      <c r="B270" s="40"/>
      <c r="C270" s="216" t="s">
        <v>380</v>
      </c>
      <c r="D270" s="216" t="s">
        <v>148</v>
      </c>
      <c r="E270" s="217" t="s">
        <v>381</v>
      </c>
      <c r="F270" s="218" t="s">
        <v>382</v>
      </c>
      <c r="G270" s="219" t="s">
        <v>373</v>
      </c>
      <c r="H270" s="220">
        <v>7</v>
      </c>
      <c r="I270" s="221"/>
      <c r="J270" s="222">
        <f>ROUND(I270*H270,2)</f>
        <v>0</v>
      </c>
      <c r="K270" s="218" t="s">
        <v>152</v>
      </c>
      <c r="L270" s="45"/>
      <c r="M270" s="223" t="s">
        <v>19</v>
      </c>
      <c r="N270" s="224" t="s">
        <v>42</v>
      </c>
      <c r="O270" s="85"/>
      <c r="P270" s="225">
        <f>O270*H270</f>
        <v>0</v>
      </c>
      <c r="Q270" s="225">
        <v>6.0000000000000002E-05</v>
      </c>
      <c r="R270" s="225">
        <f>Q270*H270</f>
        <v>0.00042000000000000002</v>
      </c>
      <c r="S270" s="225">
        <v>0</v>
      </c>
      <c r="T270" s="226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7" t="s">
        <v>370</v>
      </c>
      <c r="AT270" s="227" t="s">
        <v>148</v>
      </c>
      <c r="AU270" s="227" t="s">
        <v>79</v>
      </c>
      <c r="AY270" s="18" t="s">
        <v>145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18" t="s">
        <v>75</v>
      </c>
      <c r="BK270" s="228">
        <f>ROUND(I270*H270,2)</f>
        <v>0</v>
      </c>
      <c r="BL270" s="18" t="s">
        <v>370</v>
      </c>
      <c r="BM270" s="227" t="s">
        <v>383</v>
      </c>
    </row>
    <row r="271" s="2" customFormat="1">
      <c r="A271" s="39"/>
      <c r="B271" s="40"/>
      <c r="C271" s="41"/>
      <c r="D271" s="229" t="s">
        <v>155</v>
      </c>
      <c r="E271" s="41"/>
      <c r="F271" s="230" t="s">
        <v>384</v>
      </c>
      <c r="G271" s="41"/>
      <c r="H271" s="41"/>
      <c r="I271" s="231"/>
      <c r="J271" s="41"/>
      <c r="K271" s="41"/>
      <c r="L271" s="45"/>
      <c r="M271" s="232"/>
      <c r="N271" s="233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155</v>
      </c>
      <c r="AU271" s="18" t="s">
        <v>79</v>
      </c>
    </row>
    <row r="272" s="2" customFormat="1">
      <c r="A272" s="39"/>
      <c r="B272" s="40"/>
      <c r="C272" s="41"/>
      <c r="D272" s="234" t="s">
        <v>157</v>
      </c>
      <c r="E272" s="41"/>
      <c r="F272" s="235" t="s">
        <v>385</v>
      </c>
      <c r="G272" s="41"/>
      <c r="H272" s="41"/>
      <c r="I272" s="231"/>
      <c r="J272" s="41"/>
      <c r="K272" s="41"/>
      <c r="L272" s="45"/>
      <c r="M272" s="232"/>
      <c r="N272" s="233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157</v>
      </c>
      <c r="AU272" s="18" t="s">
        <v>79</v>
      </c>
    </row>
    <row r="273" s="2" customFormat="1">
      <c r="A273" s="39"/>
      <c r="B273" s="40"/>
      <c r="C273" s="41"/>
      <c r="D273" s="229" t="s">
        <v>230</v>
      </c>
      <c r="E273" s="41"/>
      <c r="F273" s="268" t="s">
        <v>377</v>
      </c>
      <c r="G273" s="41"/>
      <c r="H273" s="41"/>
      <c r="I273" s="231"/>
      <c r="J273" s="41"/>
      <c r="K273" s="41"/>
      <c r="L273" s="45"/>
      <c r="M273" s="232"/>
      <c r="N273" s="233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230</v>
      </c>
      <c r="AU273" s="18" t="s">
        <v>79</v>
      </c>
    </row>
    <row r="274" s="13" customFormat="1">
      <c r="A274" s="13"/>
      <c r="B274" s="236"/>
      <c r="C274" s="237"/>
      <c r="D274" s="229" t="s">
        <v>159</v>
      </c>
      <c r="E274" s="238" t="s">
        <v>19</v>
      </c>
      <c r="F274" s="239" t="s">
        <v>386</v>
      </c>
      <c r="G274" s="237"/>
      <c r="H274" s="238" t="s">
        <v>19</v>
      </c>
      <c r="I274" s="240"/>
      <c r="J274" s="237"/>
      <c r="K274" s="237"/>
      <c r="L274" s="241"/>
      <c r="M274" s="242"/>
      <c r="N274" s="243"/>
      <c r="O274" s="243"/>
      <c r="P274" s="243"/>
      <c r="Q274" s="243"/>
      <c r="R274" s="243"/>
      <c r="S274" s="243"/>
      <c r="T274" s="24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5" t="s">
        <v>159</v>
      </c>
      <c r="AU274" s="245" t="s">
        <v>79</v>
      </c>
      <c r="AV274" s="13" t="s">
        <v>75</v>
      </c>
      <c r="AW274" s="13" t="s">
        <v>33</v>
      </c>
      <c r="AX274" s="13" t="s">
        <v>71</v>
      </c>
      <c r="AY274" s="245" t="s">
        <v>145</v>
      </c>
    </row>
    <row r="275" s="14" customFormat="1">
      <c r="A275" s="14"/>
      <c r="B275" s="246"/>
      <c r="C275" s="247"/>
      <c r="D275" s="229" t="s">
        <v>159</v>
      </c>
      <c r="E275" s="248" t="s">
        <v>19</v>
      </c>
      <c r="F275" s="249" t="s">
        <v>387</v>
      </c>
      <c r="G275" s="247"/>
      <c r="H275" s="250">
        <v>7</v>
      </c>
      <c r="I275" s="251"/>
      <c r="J275" s="247"/>
      <c r="K275" s="247"/>
      <c r="L275" s="252"/>
      <c r="M275" s="253"/>
      <c r="N275" s="254"/>
      <c r="O275" s="254"/>
      <c r="P275" s="254"/>
      <c r="Q275" s="254"/>
      <c r="R275" s="254"/>
      <c r="S275" s="254"/>
      <c r="T275" s="25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6" t="s">
        <v>159</v>
      </c>
      <c r="AU275" s="256" t="s">
        <v>79</v>
      </c>
      <c r="AV275" s="14" t="s">
        <v>79</v>
      </c>
      <c r="AW275" s="14" t="s">
        <v>33</v>
      </c>
      <c r="AX275" s="14" t="s">
        <v>75</v>
      </c>
      <c r="AY275" s="256" t="s">
        <v>145</v>
      </c>
    </row>
    <row r="276" s="2" customFormat="1" ht="16.5" customHeight="1">
      <c r="A276" s="39"/>
      <c r="B276" s="40"/>
      <c r="C276" s="269" t="s">
        <v>388</v>
      </c>
      <c r="D276" s="269" t="s">
        <v>298</v>
      </c>
      <c r="E276" s="270" t="s">
        <v>389</v>
      </c>
      <c r="F276" s="271" t="s">
        <v>390</v>
      </c>
      <c r="G276" s="272" t="s">
        <v>373</v>
      </c>
      <c r="H276" s="273">
        <v>13.5</v>
      </c>
      <c r="I276" s="274"/>
      <c r="J276" s="275">
        <f>ROUND(I276*H276,2)</f>
        <v>0</v>
      </c>
      <c r="K276" s="271" t="s">
        <v>19</v>
      </c>
      <c r="L276" s="276"/>
      <c r="M276" s="277" t="s">
        <v>19</v>
      </c>
      <c r="N276" s="278" t="s">
        <v>42</v>
      </c>
      <c r="O276" s="85"/>
      <c r="P276" s="225">
        <f>O276*H276</f>
        <v>0</v>
      </c>
      <c r="Q276" s="225">
        <v>0.0057000000000000002</v>
      </c>
      <c r="R276" s="225">
        <f>Q276*H276</f>
        <v>0.076950000000000005</v>
      </c>
      <c r="S276" s="225">
        <v>0</v>
      </c>
      <c r="T276" s="226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7" t="s">
        <v>297</v>
      </c>
      <c r="AT276" s="227" t="s">
        <v>298</v>
      </c>
      <c r="AU276" s="227" t="s">
        <v>79</v>
      </c>
      <c r="AY276" s="18" t="s">
        <v>145</v>
      </c>
      <c r="BE276" s="228">
        <f>IF(N276="základní",J276,0)</f>
        <v>0</v>
      </c>
      <c r="BF276" s="228">
        <f>IF(N276="snížená",J276,0)</f>
        <v>0</v>
      </c>
      <c r="BG276" s="228">
        <f>IF(N276="zákl. přenesená",J276,0)</f>
        <v>0</v>
      </c>
      <c r="BH276" s="228">
        <f>IF(N276="sníž. přenesená",J276,0)</f>
        <v>0</v>
      </c>
      <c r="BI276" s="228">
        <f>IF(N276="nulová",J276,0)</f>
        <v>0</v>
      </c>
      <c r="BJ276" s="18" t="s">
        <v>75</v>
      </c>
      <c r="BK276" s="228">
        <f>ROUND(I276*H276,2)</f>
        <v>0</v>
      </c>
      <c r="BL276" s="18" t="s">
        <v>153</v>
      </c>
      <c r="BM276" s="227" t="s">
        <v>391</v>
      </c>
    </row>
    <row r="277" s="2" customFormat="1">
      <c r="A277" s="39"/>
      <c r="B277" s="40"/>
      <c r="C277" s="41"/>
      <c r="D277" s="229" t="s">
        <v>155</v>
      </c>
      <c r="E277" s="41"/>
      <c r="F277" s="230" t="s">
        <v>390</v>
      </c>
      <c r="G277" s="41"/>
      <c r="H277" s="41"/>
      <c r="I277" s="231"/>
      <c r="J277" s="41"/>
      <c r="K277" s="41"/>
      <c r="L277" s="45"/>
      <c r="M277" s="232"/>
      <c r="N277" s="233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155</v>
      </c>
      <c r="AU277" s="18" t="s">
        <v>79</v>
      </c>
    </row>
    <row r="278" s="14" customFormat="1">
      <c r="A278" s="14"/>
      <c r="B278" s="246"/>
      <c r="C278" s="247"/>
      <c r="D278" s="229" t="s">
        <v>159</v>
      </c>
      <c r="E278" s="248" t="s">
        <v>19</v>
      </c>
      <c r="F278" s="249" t="s">
        <v>392</v>
      </c>
      <c r="G278" s="247"/>
      <c r="H278" s="250">
        <v>13.5</v>
      </c>
      <c r="I278" s="251"/>
      <c r="J278" s="247"/>
      <c r="K278" s="247"/>
      <c r="L278" s="252"/>
      <c r="M278" s="253"/>
      <c r="N278" s="254"/>
      <c r="O278" s="254"/>
      <c r="P278" s="254"/>
      <c r="Q278" s="254"/>
      <c r="R278" s="254"/>
      <c r="S278" s="254"/>
      <c r="T278" s="255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6" t="s">
        <v>159</v>
      </c>
      <c r="AU278" s="256" t="s">
        <v>79</v>
      </c>
      <c r="AV278" s="14" t="s">
        <v>79</v>
      </c>
      <c r="AW278" s="14" t="s">
        <v>33</v>
      </c>
      <c r="AX278" s="14" t="s">
        <v>75</v>
      </c>
      <c r="AY278" s="256" t="s">
        <v>145</v>
      </c>
    </row>
    <row r="279" s="2" customFormat="1" ht="16.5" customHeight="1">
      <c r="A279" s="39"/>
      <c r="B279" s="40"/>
      <c r="C279" s="216" t="s">
        <v>393</v>
      </c>
      <c r="D279" s="216" t="s">
        <v>148</v>
      </c>
      <c r="E279" s="217" t="s">
        <v>394</v>
      </c>
      <c r="F279" s="218" t="s">
        <v>395</v>
      </c>
      <c r="G279" s="219" t="s">
        <v>352</v>
      </c>
      <c r="H279" s="220">
        <v>151.34</v>
      </c>
      <c r="I279" s="221"/>
      <c r="J279" s="222">
        <f>ROUND(I279*H279,2)</f>
        <v>0</v>
      </c>
      <c r="K279" s="218" t="s">
        <v>152</v>
      </c>
      <c r="L279" s="45"/>
      <c r="M279" s="223" t="s">
        <v>19</v>
      </c>
      <c r="N279" s="224" t="s">
        <v>42</v>
      </c>
      <c r="O279" s="85"/>
      <c r="P279" s="225">
        <f>O279*H279</f>
        <v>0</v>
      </c>
      <c r="Q279" s="225">
        <v>5.0000000000000002E-05</v>
      </c>
      <c r="R279" s="225">
        <f>Q279*H279</f>
        <v>0.0075670000000000008</v>
      </c>
      <c r="S279" s="225">
        <v>0</v>
      </c>
      <c r="T279" s="226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7" t="s">
        <v>370</v>
      </c>
      <c r="AT279" s="227" t="s">
        <v>148</v>
      </c>
      <c r="AU279" s="227" t="s">
        <v>79</v>
      </c>
      <c r="AY279" s="18" t="s">
        <v>145</v>
      </c>
      <c r="BE279" s="228">
        <f>IF(N279="základní",J279,0)</f>
        <v>0</v>
      </c>
      <c r="BF279" s="228">
        <f>IF(N279="snížená",J279,0)</f>
        <v>0</v>
      </c>
      <c r="BG279" s="228">
        <f>IF(N279="zákl. přenesená",J279,0)</f>
        <v>0</v>
      </c>
      <c r="BH279" s="228">
        <f>IF(N279="sníž. přenesená",J279,0)</f>
        <v>0</v>
      </c>
      <c r="BI279" s="228">
        <f>IF(N279="nulová",J279,0)</f>
        <v>0</v>
      </c>
      <c r="BJ279" s="18" t="s">
        <v>75</v>
      </c>
      <c r="BK279" s="228">
        <f>ROUND(I279*H279,2)</f>
        <v>0</v>
      </c>
      <c r="BL279" s="18" t="s">
        <v>370</v>
      </c>
      <c r="BM279" s="227" t="s">
        <v>396</v>
      </c>
    </row>
    <row r="280" s="2" customFormat="1">
      <c r="A280" s="39"/>
      <c r="B280" s="40"/>
      <c r="C280" s="41"/>
      <c r="D280" s="229" t="s">
        <v>155</v>
      </c>
      <c r="E280" s="41"/>
      <c r="F280" s="230" t="s">
        <v>397</v>
      </c>
      <c r="G280" s="41"/>
      <c r="H280" s="41"/>
      <c r="I280" s="231"/>
      <c r="J280" s="41"/>
      <c r="K280" s="41"/>
      <c r="L280" s="45"/>
      <c r="M280" s="232"/>
      <c r="N280" s="233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155</v>
      </c>
      <c r="AU280" s="18" t="s">
        <v>79</v>
      </c>
    </row>
    <row r="281" s="2" customFormat="1">
      <c r="A281" s="39"/>
      <c r="B281" s="40"/>
      <c r="C281" s="41"/>
      <c r="D281" s="234" t="s">
        <v>157</v>
      </c>
      <c r="E281" s="41"/>
      <c r="F281" s="235" t="s">
        <v>398</v>
      </c>
      <c r="G281" s="41"/>
      <c r="H281" s="41"/>
      <c r="I281" s="231"/>
      <c r="J281" s="41"/>
      <c r="K281" s="41"/>
      <c r="L281" s="45"/>
      <c r="M281" s="232"/>
      <c r="N281" s="233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157</v>
      </c>
      <c r="AU281" s="18" t="s">
        <v>79</v>
      </c>
    </row>
    <row r="282" s="14" customFormat="1">
      <c r="A282" s="14"/>
      <c r="B282" s="246"/>
      <c r="C282" s="247"/>
      <c r="D282" s="229" t="s">
        <v>159</v>
      </c>
      <c r="E282" s="248" t="s">
        <v>19</v>
      </c>
      <c r="F282" s="249" t="s">
        <v>399</v>
      </c>
      <c r="G282" s="247"/>
      <c r="H282" s="250">
        <v>151.34</v>
      </c>
      <c r="I282" s="251"/>
      <c r="J282" s="247"/>
      <c r="K282" s="247"/>
      <c r="L282" s="252"/>
      <c r="M282" s="253"/>
      <c r="N282" s="254"/>
      <c r="O282" s="254"/>
      <c r="P282" s="254"/>
      <c r="Q282" s="254"/>
      <c r="R282" s="254"/>
      <c r="S282" s="254"/>
      <c r="T282" s="255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6" t="s">
        <v>159</v>
      </c>
      <c r="AU282" s="256" t="s">
        <v>79</v>
      </c>
      <c r="AV282" s="14" t="s">
        <v>79</v>
      </c>
      <c r="AW282" s="14" t="s">
        <v>33</v>
      </c>
      <c r="AX282" s="14" t="s">
        <v>75</v>
      </c>
      <c r="AY282" s="256" t="s">
        <v>145</v>
      </c>
    </row>
    <row r="283" s="2" customFormat="1" ht="16.5" customHeight="1">
      <c r="A283" s="39"/>
      <c r="B283" s="40"/>
      <c r="C283" s="269" t="s">
        <v>400</v>
      </c>
      <c r="D283" s="269" t="s">
        <v>298</v>
      </c>
      <c r="E283" s="270" t="s">
        <v>401</v>
      </c>
      <c r="F283" s="271" t="s">
        <v>402</v>
      </c>
      <c r="G283" s="272" t="s">
        <v>290</v>
      </c>
      <c r="H283" s="273">
        <v>7</v>
      </c>
      <c r="I283" s="274"/>
      <c r="J283" s="275">
        <f>ROUND(I283*H283,2)</f>
        <v>0</v>
      </c>
      <c r="K283" s="271" t="s">
        <v>152</v>
      </c>
      <c r="L283" s="276"/>
      <c r="M283" s="277" t="s">
        <v>19</v>
      </c>
      <c r="N283" s="278" t="s">
        <v>42</v>
      </c>
      <c r="O283" s="85"/>
      <c r="P283" s="225">
        <f>O283*H283</f>
        <v>0</v>
      </c>
      <c r="Q283" s="225">
        <v>0.025000000000000001</v>
      </c>
      <c r="R283" s="225">
        <f>Q283*H283</f>
        <v>0.17500000000000002</v>
      </c>
      <c r="S283" s="225">
        <v>0</v>
      </c>
      <c r="T283" s="226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7" t="s">
        <v>191</v>
      </c>
      <c r="AT283" s="227" t="s">
        <v>298</v>
      </c>
      <c r="AU283" s="227" t="s">
        <v>79</v>
      </c>
      <c r="AY283" s="18" t="s">
        <v>145</v>
      </c>
      <c r="BE283" s="228">
        <f>IF(N283="základní",J283,0)</f>
        <v>0</v>
      </c>
      <c r="BF283" s="228">
        <f>IF(N283="snížená",J283,0)</f>
        <v>0</v>
      </c>
      <c r="BG283" s="228">
        <f>IF(N283="zákl. přenesená",J283,0)</f>
        <v>0</v>
      </c>
      <c r="BH283" s="228">
        <f>IF(N283="sníž. přenesená",J283,0)</f>
        <v>0</v>
      </c>
      <c r="BI283" s="228">
        <f>IF(N283="nulová",J283,0)</f>
        <v>0</v>
      </c>
      <c r="BJ283" s="18" t="s">
        <v>75</v>
      </c>
      <c r="BK283" s="228">
        <f>ROUND(I283*H283,2)</f>
        <v>0</v>
      </c>
      <c r="BL283" s="18" t="s">
        <v>370</v>
      </c>
      <c r="BM283" s="227" t="s">
        <v>403</v>
      </c>
    </row>
    <row r="284" s="2" customFormat="1">
      <c r="A284" s="39"/>
      <c r="B284" s="40"/>
      <c r="C284" s="41"/>
      <c r="D284" s="229" t="s">
        <v>155</v>
      </c>
      <c r="E284" s="41"/>
      <c r="F284" s="230" t="s">
        <v>402</v>
      </c>
      <c r="G284" s="41"/>
      <c r="H284" s="41"/>
      <c r="I284" s="231"/>
      <c r="J284" s="41"/>
      <c r="K284" s="41"/>
      <c r="L284" s="45"/>
      <c r="M284" s="232"/>
      <c r="N284" s="233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155</v>
      </c>
      <c r="AU284" s="18" t="s">
        <v>79</v>
      </c>
    </row>
    <row r="285" s="2" customFormat="1">
      <c r="A285" s="39"/>
      <c r="B285" s="40"/>
      <c r="C285" s="41"/>
      <c r="D285" s="229" t="s">
        <v>187</v>
      </c>
      <c r="E285" s="41"/>
      <c r="F285" s="268" t="s">
        <v>404</v>
      </c>
      <c r="G285" s="41"/>
      <c r="H285" s="41"/>
      <c r="I285" s="231"/>
      <c r="J285" s="41"/>
      <c r="K285" s="41"/>
      <c r="L285" s="45"/>
      <c r="M285" s="232"/>
      <c r="N285" s="233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187</v>
      </c>
      <c r="AU285" s="18" t="s">
        <v>79</v>
      </c>
    </row>
    <row r="286" s="14" customFormat="1">
      <c r="A286" s="14"/>
      <c r="B286" s="246"/>
      <c r="C286" s="247"/>
      <c r="D286" s="229" t="s">
        <v>159</v>
      </c>
      <c r="E286" s="248" t="s">
        <v>19</v>
      </c>
      <c r="F286" s="249" t="s">
        <v>287</v>
      </c>
      <c r="G286" s="247"/>
      <c r="H286" s="250">
        <v>7</v>
      </c>
      <c r="I286" s="251"/>
      <c r="J286" s="247"/>
      <c r="K286" s="247"/>
      <c r="L286" s="252"/>
      <c r="M286" s="253"/>
      <c r="N286" s="254"/>
      <c r="O286" s="254"/>
      <c r="P286" s="254"/>
      <c r="Q286" s="254"/>
      <c r="R286" s="254"/>
      <c r="S286" s="254"/>
      <c r="T286" s="255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6" t="s">
        <v>159</v>
      </c>
      <c r="AU286" s="256" t="s">
        <v>79</v>
      </c>
      <c r="AV286" s="14" t="s">
        <v>79</v>
      </c>
      <c r="AW286" s="14" t="s">
        <v>33</v>
      </c>
      <c r="AX286" s="14" t="s">
        <v>75</v>
      </c>
      <c r="AY286" s="256" t="s">
        <v>145</v>
      </c>
    </row>
    <row r="287" s="2" customFormat="1" ht="16.5" customHeight="1">
      <c r="A287" s="39"/>
      <c r="B287" s="40"/>
      <c r="C287" s="216" t="s">
        <v>7</v>
      </c>
      <c r="D287" s="216" t="s">
        <v>148</v>
      </c>
      <c r="E287" s="217" t="s">
        <v>405</v>
      </c>
      <c r="F287" s="218" t="s">
        <v>406</v>
      </c>
      <c r="G287" s="219" t="s">
        <v>284</v>
      </c>
      <c r="H287" s="220">
        <v>1</v>
      </c>
      <c r="I287" s="221"/>
      <c r="J287" s="222">
        <f>ROUND(I287*H287,2)</f>
        <v>0</v>
      </c>
      <c r="K287" s="218" t="s">
        <v>19</v>
      </c>
      <c r="L287" s="45"/>
      <c r="M287" s="223" t="s">
        <v>19</v>
      </c>
      <c r="N287" s="224" t="s">
        <v>42</v>
      </c>
      <c r="O287" s="85"/>
      <c r="P287" s="225">
        <f>O287*H287</f>
        <v>0</v>
      </c>
      <c r="Q287" s="225">
        <v>0</v>
      </c>
      <c r="R287" s="225">
        <f>Q287*H287</f>
        <v>0</v>
      </c>
      <c r="S287" s="225">
        <v>0</v>
      </c>
      <c r="T287" s="226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7" t="s">
        <v>153</v>
      </c>
      <c r="AT287" s="227" t="s">
        <v>148</v>
      </c>
      <c r="AU287" s="227" t="s">
        <v>79</v>
      </c>
      <c r="AY287" s="18" t="s">
        <v>145</v>
      </c>
      <c r="BE287" s="228">
        <f>IF(N287="základní",J287,0)</f>
        <v>0</v>
      </c>
      <c r="BF287" s="228">
        <f>IF(N287="snížená",J287,0)</f>
        <v>0</v>
      </c>
      <c r="BG287" s="228">
        <f>IF(N287="zákl. přenesená",J287,0)</f>
        <v>0</v>
      </c>
      <c r="BH287" s="228">
        <f>IF(N287="sníž. přenesená",J287,0)</f>
        <v>0</v>
      </c>
      <c r="BI287" s="228">
        <f>IF(N287="nulová",J287,0)</f>
        <v>0</v>
      </c>
      <c r="BJ287" s="18" t="s">
        <v>75</v>
      </c>
      <c r="BK287" s="228">
        <f>ROUND(I287*H287,2)</f>
        <v>0</v>
      </c>
      <c r="BL287" s="18" t="s">
        <v>153</v>
      </c>
      <c r="BM287" s="227" t="s">
        <v>407</v>
      </c>
    </row>
    <row r="288" s="2" customFormat="1">
      <c r="A288" s="39"/>
      <c r="B288" s="40"/>
      <c r="C288" s="41"/>
      <c r="D288" s="229" t="s">
        <v>155</v>
      </c>
      <c r="E288" s="41"/>
      <c r="F288" s="230" t="s">
        <v>408</v>
      </c>
      <c r="G288" s="41"/>
      <c r="H288" s="41"/>
      <c r="I288" s="231"/>
      <c r="J288" s="41"/>
      <c r="K288" s="41"/>
      <c r="L288" s="45"/>
      <c r="M288" s="232"/>
      <c r="N288" s="233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155</v>
      </c>
      <c r="AU288" s="18" t="s">
        <v>79</v>
      </c>
    </row>
    <row r="289" s="2" customFormat="1">
      <c r="A289" s="39"/>
      <c r="B289" s="40"/>
      <c r="C289" s="41"/>
      <c r="D289" s="229" t="s">
        <v>187</v>
      </c>
      <c r="E289" s="41"/>
      <c r="F289" s="268" t="s">
        <v>409</v>
      </c>
      <c r="G289" s="41"/>
      <c r="H289" s="41"/>
      <c r="I289" s="231"/>
      <c r="J289" s="41"/>
      <c r="K289" s="41"/>
      <c r="L289" s="45"/>
      <c r="M289" s="232"/>
      <c r="N289" s="233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187</v>
      </c>
      <c r="AU289" s="18" t="s">
        <v>79</v>
      </c>
    </row>
    <row r="290" s="12" customFormat="1" ht="22.8" customHeight="1">
      <c r="A290" s="12"/>
      <c r="B290" s="200"/>
      <c r="C290" s="201"/>
      <c r="D290" s="202" t="s">
        <v>70</v>
      </c>
      <c r="E290" s="214" t="s">
        <v>296</v>
      </c>
      <c r="F290" s="214" t="s">
        <v>410</v>
      </c>
      <c r="G290" s="201"/>
      <c r="H290" s="201"/>
      <c r="I290" s="204"/>
      <c r="J290" s="215">
        <f>BK290</f>
        <v>0</v>
      </c>
      <c r="K290" s="201"/>
      <c r="L290" s="206"/>
      <c r="M290" s="207"/>
      <c r="N290" s="208"/>
      <c r="O290" s="208"/>
      <c r="P290" s="209">
        <f>SUM(P291:P314)</f>
        <v>0</v>
      </c>
      <c r="Q290" s="208"/>
      <c r="R290" s="209">
        <f>SUM(R291:R314)</f>
        <v>0.086428000000000005</v>
      </c>
      <c r="S290" s="208"/>
      <c r="T290" s="210">
        <f>SUM(T291:T314)</f>
        <v>33.880000000000003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11" t="s">
        <v>75</v>
      </c>
      <c r="AT290" s="212" t="s">
        <v>70</v>
      </c>
      <c r="AU290" s="212" t="s">
        <v>75</v>
      </c>
      <c r="AY290" s="211" t="s">
        <v>145</v>
      </c>
      <c r="BK290" s="213">
        <f>SUM(BK291:BK314)</f>
        <v>0</v>
      </c>
    </row>
    <row r="291" s="2" customFormat="1" ht="16.5" customHeight="1">
      <c r="A291" s="39"/>
      <c r="B291" s="40"/>
      <c r="C291" s="216" t="s">
        <v>411</v>
      </c>
      <c r="D291" s="216" t="s">
        <v>148</v>
      </c>
      <c r="E291" s="217" t="s">
        <v>412</v>
      </c>
      <c r="F291" s="218" t="s">
        <v>413</v>
      </c>
      <c r="G291" s="219" t="s">
        <v>373</v>
      </c>
      <c r="H291" s="220">
        <v>7.0999999999999996</v>
      </c>
      <c r="I291" s="221"/>
      <c r="J291" s="222">
        <f>ROUND(I291*H291,2)</f>
        <v>0</v>
      </c>
      <c r="K291" s="218" t="s">
        <v>152</v>
      </c>
      <c r="L291" s="45"/>
      <c r="M291" s="223" t="s">
        <v>19</v>
      </c>
      <c r="N291" s="224" t="s">
        <v>42</v>
      </c>
      <c r="O291" s="85"/>
      <c r="P291" s="225">
        <f>O291*H291</f>
        <v>0</v>
      </c>
      <c r="Q291" s="225">
        <v>0.0081799999999999998</v>
      </c>
      <c r="R291" s="225">
        <f>Q291*H291</f>
        <v>0.058077999999999998</v>
      </c>
      <c r="S291" s="225">
        <v>0</v>
      </c>
      <c r="T291" s="226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7" t="s">
        <v>153</v>
      </c>
      <c r="AT291" s="227" t="s">
        <v>148</v>
      </c>
      <c r="AU291" s="227" t="s">
        <v>79</v>
      </c>
      <c r="AY291" s="18" t="s">
        <v>145</v>
      </c>
      <c r="BE291" s="228">
        <f>IF(N291="základní",J291,0)</f>
        <v>0</v>
      </c>
      <c r="BF291" s="228">
        <f>IF(N291="snížená",J291,0)</f>
        <v>0</v>
      </c>
      <c r="BG291" s="228">
        <f>IF(N291="zákl. přenesená",J291,0)</f>
        <v>0</v>
      </c>
      <c r="BH291" s="228">
        <f>IF(N291="sníž. přenesená",J291,0)</f>
        <v>0</v>
      </c>
      <c r="BI291" s="228">
        <f>IF(N291="nulová",J291,0)</f>
        <v>0</v>
      </c>
      <c r="BJ291" s="18" t="s">
        <v>75</v>
      </c>
      <c r="BK291" s="228">
        <f>ROUND(I291*H291,2)</f>
        <v>0</v>
      </c>
      <c r="BL291" s="18" t="s">
        <v>153</v>
      </c>
      <c r="BM291" s="227" t="s">
        <v>414</v>
      </c>
    </row>
    <row r="292" s="2" customFormat="1">
      <c r="A292" s="39"/>
      <c r="B292" s="40"/>
      <c r="C292" s="41"/>
      <c r="D292" s="229" t="s">
        <v>155</v>
      </c>
      <c r="E292" s="41"/>
      <c r="F292" s="230" t="s">
        <v>415</v>
      </c>
      <c r="G292" s="41"/>
      <c r="H292" s="41"/>
      <c r="I292" s="231"/>
      <c r="J292" s="41"/>
      <c r="K292" s="41"/>
      <c r="L292" s="45"/>
      <c r="M292" s="232"/>
      <c r="N292" s="233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155</v>
      </c>
      <c r="AU292" s="18" t="s">
        <v>79</v>
      </c>
    </row>
    <row r="293" s="2" customFormat="1">
      <c r="A293" s="39"/>
      <c r="B293" s="40"/>
      <c r="C293" s="41"/>
      <c r="D293" s="234" t="s">
        <v>157</v>
      </c>
      <c r="E293" s="41"/>
      <c r="F293" s="235" t="s">
        <v>416</v>
      </c>
      <c r="G293" s="41"/>
      <c r="H293" s="41"/>
      <c r="I293" s="231"/>
      <c r="J293" s="41"/>
      <c r="K293" s="41"/>
      <c r="L293" s="45"/>
      <c r="M293" s="232"/>
      <c r="N293" s="233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157</v>
      </c>
      <c r="AU293" s="18" t="s">
        <v>79</v>
      </c>
    </row>
    <row r="294" s="13" customFormat="1">
      <c r="A294" s="13"/>
      <c r="B294" s="236"/>
      <c r="C294" s="237"/>
      <c r="D294" s="229" t="s">
        <v>159</v>
      </c>
      <c r="E294" s="238" t="s">
        <v>19</v>
      </c>
      <c r="F294" s="239" t="s">
        <v>417</v>
      </c>
      <c r="G294" s="237"/>
      <c r="H294" s="238" t="s">
        <v>19</v>
      </c>
      <c r="I294" s="240"/>
      <c r="J294" s="237"/>
      <c r="K294" s="237"/>
      <c r="L294" s="241"/>
      <c r="M294" s="242"/>
      <c r="N294" s="243"/>
      <c r="O294" s="243"/>
      <c r="P294" s="243"/>
      <c r="Q294" s="243"/>
      <c r="R294" s="243"/>
      <c r="S294" s="243"/>
      <c r="T294" s="24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5" t="s">
        <v>159</v>
      </c>
      <c r="AU294" s="245" t="s">
        <v>79</v>
      </c>
      <c r="AV294" s="13" t="s">
        <v>75</v>
      </c>
      <c r="AW294" s="13" t="s">
        <v>33</v>
      </c>
      <c r="AX294" s="13" t="s">
        <v>71</v>
      </c>
      <c r="AY294" s="245" t="s">
        <v>145</v>
      </c>
    </row>
    <row r="295" s="14" customFormat="1">
      <c r="A295" s="14"/>
      <c r="B295" s="246"/>
      <c r="C295" s="247"/>
      <c r="D295" s="229" t="s">
        <v>159</v>
      </c>
      <c r="E295" s="248" t="s">
        <v>19</v>
      </c>
      <c r="F295" s="249" t="s">
        <v>418</v>
      </c>
      <c r="G295" s="247"/>
      <c r="H295" s="250">
        <v>7.0999999999999996</v>
      </c>
      <c r="I295" s="251"/>
      <c r="J295" s="247"/>
      <c r="K295" s="247"/>
      <c r="L295" s="252"/>
      <c r="M295" s="253"/>
      <c r="N295" s="254"/>
      <c r="O295" s="254"/>
      <c r="P295" s="254"/>
      <c r="Q295" s="254"/>
      <c r="R295" s="254"/>
      <c r="S295" s="254"/>
      <c r="T295" s="25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6" t="s">
        <v>159</v>
      </c>
      <c r="AU295" s="256" t="s">
        <v>79</v>
      </c>
      <c r="AV295" s="14" t="s">
        <v>79</v>
      </c>
      <c r="AW295" s="14" t="s">
        <v>33</v>
      </c>
      <c r="AX295" s="14" t="s">
        <v>75</v>
      </c>
      <c r="AY295" s="256" t="s">
        <v>145</v>
      </c>
    </row>
    <row r="296" s="2" customFormat="1" ht="16.5" customHeight="1">
      <c r="A296" s="39"/>
      <c r="B296" s="40"/>
      <c r="C296" s="216" t="s">
        <v>419</v>
      </c>
      <c r="D296" s="216" t="s">
        <v>148</v>
      </c>
      <c r="E296" s="217" t="s">
        <v>420</v>
      </c>
      <c r="F296" s="218" t="s">
        <v>421</v>
      </c>
      <c r="G296" s="219" t="s">
        <v>290</v>
      </c>
      <c r="H296" s="220">
        <v>2</v>
      </c>
      <c r="I296" s="221"/>
      <c r="J296" s="222">
        <f>ROUND(I296*H296,2)</f>
        <v>0</v>
      </c>
      <c r="K296" s="218" t="s">
        <v>152</v>
      </c>
      <c r="L296" s="45"/>
      <c r="M296" s="223" t="s">
        <v>19</v>
      </c>
      <c r="N296" s="224" t="s">
        <v>42</v>
      </c>
      <c r="O296" s="85"/>
      <c r="P296" s="225">
        <f>O296*H296</f>
        <v>0</v>
      </c>
      <c r="Q296" s="225">
        <v>0</v>
      </c>
      <c r="R296" s="225">
        <f>Q296*H296</f>
        <v>0</v>
      </c>
      <c r="S296" s="225">
        <v>0</v>
      </c>
      <c r="T296" s="226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7" t="s">
        <v>153</v>
      </c>
      <c r="AT296" s="227" t="s">
        <v>148</v>
      </c>
      <c r="AU296" s="227" t="s">
        <v>79</v>
      </c>
      <c r="AY296" s="18" t="s">
        <v>145</v>
      </c>
      <c r="BE296" s="228">
        <f>IF(N296="základní",J296,0)</f>
        <v>0</v>
      </c>
      <c r="BF296" s="228">
        <f>IF(N296="snížená",J296,0)</f>
        <v>0</v>
      </c>
      <c r="BG296" s="228">
        <f>IF(N296="zákl. přenesená",J296,0)</f>
        <v>0</v>
      </c>
      <c r="BH296" s="228">
        <f>IF(N296="sníž. přenesená",J296,0)</f>
        <v>0</v>
      </c>
      <c r="BI296" s="228">
        <f>IF(N296="nulová",J296,0)</f>
        <v>0</v>
      </c>
      <c r="BJ296" s="18" t="s">
        <v>75</v>
      </c>
      <c r="BK296" s="228">
        <f>ROUND(I296*H296,2)</f>
        <v>0</v>
      </c>
      <c r="BL296" s="18" t="s">
        <v>153</v>
      </c>
      <c r="BM296" s="227" t="s">
        <v>422</v>
      </c>
    </row>
    <row r="297" s="2" customFormat="1">
      <c r="A297" s="39"/>
      <c r="B297" s="40"/>
      <c r="C297" s="41"/>
      <c r="D297" s="229" t="s">
        <v>155</v>
      </c>
      <c r="E297" s="41"/>
      <c r="F297" s="230" t="s">
        <v>423</v>
      </c>
      <c r="G297" s="41"/>
      <c r="H297" s="41"/>
      <c r="I297" s="231"/>
      <c r="J297" s="41"/>
      <c r="K297" s="41"/>
      <c r="L297" s="45"/>
      <c r="M297" s="232"/>
      <c r="N297" s="233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155</v>
      </c>
      <c r="AU297" s="18" t="s">
        <v>79</v>
      </c>
    </row>
    <row r="298" s="2" customFormat="1">
      <c r="A298" s="39"/>
      <c r="B298" s="40"/>
      <c r="C298" s="41"/>
      <c r="D298" s="234" t="s">
        <v>157</v>
      </c>
      <c r="E298" s="41"/>
      <c r="F298" s="235" t="s">
        <v>424</v>
      </c>
      <c r="G298" s="41"/>
      <c r="H298" s="41"/>
      <c r="I298" s="231"/>
      <c r="J298" s="41"/>
      <c r="K298" s="41"/>
      <c r="L298" s="45"/>
      <c r="M298" s="232"/>
      <c r="N298" s="233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157</v>
      </c>
      <c r="AU298" s="18" t="s">
        <v>79</v>
      </c>
    </row>
    <row r="299" s="2" customFormat="1" ht="21.75" customHeight="1">
      <c r="A299" s="39"/>
      <c r="B299" s="40"/>
      <c r="C299" s="216" t="s">
        <v>425</v>
      </c>
      <c r="D299" s="216" t="s">
        <v>148</v>
      </c>
      <c r="E299" s="217" t="s">
        <v>426</v>
      </c>
      <c r="F299" s="218" t="s">
        <v>427</v>
      </c>
      <c r="G299" s="219" t="s">
        <v>373</v>
      </c>
      <c r="H299" s="220">
        <v>22.5</v>
      </c>
      <c r="I299" s="221"/>
      <c r="J299" s="222">
        <f>ROUND(I299*H299,2)</f>
        <v>0</v>
      </c>
      <c r="K299" s="218" t="s">
        <v>152</v>
      </c>
      <c r="L299" s="45"/>
      <c r="M299" s="223" t="s">
        <v>19</v>
      </c>
      <c r="N299" s="224" t="s">
        <v>42</v>
      </c>
      <c r="O299" s="85"/>
      <c r="P299" s="225">
        <f>O299*H299</f>
        <v>0</v>
      </c>
      <c r="Q299" s="225">
        <v>0.0012600000000000001</v>
      </c>
      <c r="R299" s="225">
        <f>Q299*H299</f>
        <v>0.02835</v>
      </c>
      <c r="S299" s="225">
        <v>0</v>
      </c>
      <c r="T299" s="226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7" t="s">
        <v>153</v>
      </c>
      <c r="AT299" s="227" t="s">
        <v>148</v>
      </c>
      <c r="AU299" s="227" t="s">
        <v>79</v>
      </c>
      <c r="AY299" s="18" t="s">
        <v>145</v>
      </c>
      <c r="BE299" s="228">
        <f>IF(N299="základní",J299,0)</f>
        <v>0</v>
      </c>
      <c r="BF299" s="228">
        <f>IF(N299="snížená",J299,0)</f>
        <v>0</v>
      </c>
      <c r="BG299" s="228">
        <f>IF(N299="zákl. přenesená",J299,0)</f>
        <v>0</v>
      </c>
      <c r="BH299" s="228">
        <f>IF(N299="sníž. přenesená",J299,0)</f>
        <v>0</v>
      </c>
      <c r="BI299" s="228">
        <f>IF(N299="nulová",J299,0)</f>
        <v>0</v>
      </c>
      <c r="BJ299" s="18" t="s">
        <v>75</v>
      </c>
      <c r="BK299" s="228">
        <f>ROUND(I299*H299,2)</f>
        <v>0</v>
      </c>
      <c r="BL299" s="18" t="s">
        <v>153</v>
      </c>
      <c r="BM299" s="227" t="s">
        <v>428</v>
      </c>
    </row>
    <row r="300" s="2" customFormat="1">
      <c r="A300" s="39"/>
      <c r="B300" s="40"/>
      <c r="C300" s="41"/>
      <c r="D300" s="229" t="s">
        <v>155</v>
      </c>
      <c r="E300" s="41"/>
      <c r="F300" s="230" t="s">
        <v>429</v>
      </c>
      <c r="G300" s="41"/>
      <c r="H300" s="41"/>
      <c r="I300" s="231"/>
      <c r="J300" s="41"/>
      <c r="K300" s="41"/>
      <c r="L300" s="45"/>
      <c r="M300" s="232"/>
      <c r="N300" s="233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155</v>
      </c>
      <c r="AU300" s="18" t="s">
        <v>79</v>
      </c>
    </row>
    <row r="301" s="2" customFormat="1">
      <c r="A301" s="39"/>
      <c r="B301" s="40"/>
      <c r="C301" s="41"/>
      <c r="D301" s="234" t="s">
        <v>157</v>
      </c>
      <c r="E301" s="41"/>
      <c r="F301" s="235" t="s">
        <v>430</v>
      </c>
      <c r="G301" s="41"/>
      <c r="H301" s="41"/>
      <c r="I301" s="231"/>
      <c r="J301" s="41"/>
      <c r="K301" s="41"/>
      <c r="L301" s="45"/>
      <c r="M301" s="232"/>
      <c r="N301" s="233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157</v>
      </c>
      <c r="AU301" s="18" t="s">
        <v>79</v>
      </c>
    </row>
    <row r="302" s="14" customFormat="1">
      <c r="A302" s="14"/>
      <c r="B302" s="246"/>
      <c r="C302" s="247"/>
      <c r="D302" s="229" t="s">
        <v>159</v>
      </c>
      <c r="E302" s="248" t="s">
        <v>19</v>
      </c>
      <c r="F302" s="249" t="s">
        <v>431</v>
      </c>
      <c r="G302" s="247"/>
      <c r="H302" s="250">
        <v>22.5</v>
      </c>
      <c r="I302" s="251"/>
      <c r="J302" s="247"/>
      <c r="K302" s="247"/>
      <c r="L302" s="252"/>
      <c r="M302" s="253"/>
      <c r="N302" s="254"/>
      <c r="O302" s="254"/>
      <c r="P302" s="254"/>
      <c r="Q302" s="254"/>
      <c r="R302" s="254"/>
      <c r="S302" s="254"/>
      <c r="T302" s="255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6" t="s">
        <v>159</v>
      </c>
      <c r="AU302" s="256" t="s">
        <v>79</v>
      </c>
      <c r="AV302" s="14" t="s">
        <v>79</v>
      </c>
      <c r="AW302" s="14" t="s">
        <v>33</v>
      </c>
      <c r="AX302" s="14" t="s">
        <v>75</v>
      </c>
      <c r="AY302" s="256" t="s">
        <v>145</v>
      </c>
    </row>
    <row r="303" s="2" customFormat="1" ht="16.5" customHeight="1">
      <c r="A303" s="39"/>
      <c r="B303" s="40"/>
      <c r="C303" s="216" t="s">
        <v>432</v>
      </c>
      <c r="D303" s="216" t="s">
        <v>148</v>
      </c>
      <c r="E303" s="217" t="s">
        <v>433</v>
      </c>
      <c r="F303" s="218" t="s">
        <v>434</v>
      </c>
      <c r="G303" s="219" t="s">
        <v>151</v>
      </c>
      <c r="H303" s="220">
        <v>15.4</v>
      </c>
      <c r="I303" s="221"/>
      <c r="J303" s="222">
        <f>ROUND(I303*H303,2)</f>
        <v>0</v>
      </c>
      <c r="K303" s="218" t="s">
        <v>152</v>
      </c>
      <c r="L303" s="45"/>
      <c r="M303" s="223" t="s">
        <v>19</v>
      </c>
      <c r="N303" s="224" t="s">
        <v>42</v>
      </c>
      <c r="O303" s="85"/>
      <c r="P303" s="225">
        <f>O303*H303</f>
        <v>0</v>
      </c>
      <c r="Q303" s="225">
        <v>0</v>
      </c>
      <c r="R303" s="225">
        <f>Q303*H303</f>
        <v>0</v>
      </c>
      <c r="S303" s="225">
        <v>2.2000000000000002</v>
      </c>
      <c r="T303" s="226">
        <f>S303*H303</f>
        <v>33.880000000000003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27" t="s">
        <v>153</v>
      </c>
      <c r="AT303" s="227" t="s">
        <v>148</v>
      </c>
      <c r="AU303" s="227" t="s">
        <v>79</v>
      </c>
      <c r="AY303" s="18" t="s">
        <v>145</v>
      </c>
      <c r="BE303" s="228">
        <f>IF(N303="základní",J303,0)</f>
        <v>0</v>
      </c>
      <c r="BF303" s="228">
        <f>IF(N303="snížená",J303,0)</f>
        <v>0</v>
      </c>
      <c r="BG303" s="228">
        <f>IF(N303="zákl. přenesená",J303,0)</f>
        <v>0</v>
      </c>
      <c r="BH303" s="228">
        <f>IF(N303="sníž. přenesená",J303,0)</f>
        <v>0</v>
      </c>
      <c r="BI303" s="228">
        <f>IF(N303="nulová",J303,0)</f>
        <v>0</v>
      </c>
      <c r="BJ303" s="18" t="s">
        <v>75</v>
      </c>
      <c r="BK303" s="228">
        <f>ROUND(I303*H303,2)</f>
        <v>0</v>
      </c>
      <c r="BL303" s="18" t="s">
        <v>153</v>
      </c>
      <c r="BM303" s="227" t="s">
        <v>435</v>
      </c>
    </row>
    <row r="304" s="2" customFormat="1">
      <c r="A304" s="39"/>
      <c r="B304" s="40"/>
      <c r="C304" s="41"/>
      <c r="D304" s="229" t="s">
        <v>155</v>
      </c>
      <c r="E304" s="41"/>
      <c r="F304" s="230" t="s">
        <v>436</v>
      </c>
      <c r="G304" s="41"/>
      <c r="H304" s="41"/>
      <c r="I304" s="231"/>
      <c r="J304" s="41"/>
      <c r="K304" s="41"/>
      <c r="L304" s="45"/>
      <c r="M304" s="232"/>
      <c r="N304" s="233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155</v>
      </c>
      <c r="AU304" s="18" t="s">
        <v>79</v>
      </c>
    </row>
    <row r="305" s="2" customFormat="1">
      <c r="A305" s="39"/>
      <c r="B305" s="40"/>
      <c r="C305" s="41"/>
      <c r="D305" s="234" t="s">
        <v>157</v>
      </c>
      <c r="E305" s="41"/>
      <c r="F305" s="235" t="s">
        <v>437</v>
      </c>
      <c r="G305" s="41"/>
      <c r="H305" s="41"/>
      <c r="I305" s="231"/>
      <c r="J305" s="41"/>
      <c r="K305" s="41"/>
      <c r="L305" s="45"/>
      <c r="M305" s="232"/>
      <c r="N305" s="233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157</v>
      </c>
      <c r="AU305" s="18" t="s">
        <v>79</v>
      </c>
    </row>
    <row r="306" s="13" customFormat="1">
      <c r="A306" s="13"/>
      <c r="B306" s="236"/>
      <c r="C306" s="237"/>
      <c r="D306" s="229" t="s">
        <v>159</v>
      </c>
      <c r="E306" s="238" t="s">
        <v>19</v>
      </c>
      <c r="F306" s="239" t="s">
        <v>438</v>
      </c>
      <c r="G306" s="237"/>
      <c r="H306" s="238" t="s">
        <v>19</v>
      </c>
      <c r="I306" s="240"/>
      <c r="J306" s="237"/>
      <c r="K306" s="237"/>
      <c r="L306" s="241"/>
      <c r="M306" s="242"/>
      <c r="N306" s="243"/>
      <c r="O306" s="243"/>
      <c r="P306" s="243"/>
      <c r="Q306" s="243"/>
      <c r="R306" s="243"/>
      <c r="S306" s="243"/>
      <c r="T306" s="24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5" t="s">
        <v>159</v>
      </c>
      <c r="AU306" s="245" t="s">
        <v>79</v>
      </c>
      <c r="AV306" s="13" t="s">
        <v>75</v>
      </c>
      <c r="AW306" s="13" t="s">
        <v>33</v>
      </c>
      <c r="AX306" s="13" t="s">
        <v>71</v>
      </c>
      <c r="AY306" s="245" t="s">
        <v>145</v>
      </c>
    </row>
    <row r="307" s="13" customFormat="1">
      <c r="A307" s="13"/>
      <c r="B307" s="236"/>
      <c r="C307" s="237"/>
      <c r="D307" s="229" t="s">
        <v>159</v>
      </c>
      <c r="E307" s="238" t="s">
        <v>19</v>
      </c>
      <c r="F307" s="239" t="s">
        <v>439</v>
      </c>
      <c r="G307" s="237"/>
      <c r="H307" s="238" t="s">
        <v>19</v>
      </c>
      <c r="I307" s="240"/>
      <c r="J307" s="237"/>
      <c r="K307" s="237"/>
      <c r="L307" s="241"/>
      <c r="M307" s="242"/>
      <c r="N307" s="243"/>
      <c r="O307" s="243"/>
      <c r="P307" s="243"/>
      <c r="Q307" s="243"/>
      <c r="R307" s="243"/>
      <c r="S307" s="243"/>
      <c r="T307" s="24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5" t="s">
        <v>159</v>
      </c>
      <c r="AU307" s="245" t="s">
        <v>79</v>
      </c>
      <c r="AV307" s="13" t="s">
        <v>75</v>
      </c>
      <c r="AW307" s="13" t="s">
        <v>33</v>
      </c>
      <c r="AX307" s="13" t="s">
        <v>71</v>
      </c>
      <c r="AY307" s="245" t="s">
        <v>145</v>
      </c>
    </row>
    <row r="308" s="14" customFormat="1">
      <c r="A308" s="14"/>
      <c r="B308" s="246"/>
      <c r="C308" s="247"/>
      <c r="D308" s="229" t="s">
        <v>159</v>
      </c>
      <c r="E308" s="248" t="s">
        <v>19</v>
      </c>
      <c r="F308" s="249" t="s">
        <v>440</v>
      </c>
      <c r="G308" s="247"/>
      <c r="H308" s="250">
        <v>15.4</v>
      </c>
      <c r="I308" s="251"/>
      <c r="J308" s="247"/>
      <c r="K308" s="247"/>
      <c r="L308" s="252"/>
      <c r="M308" s="253"/>
      <c r="N308" s="254"/>
      <c r="O308" s="254"/>
      <c r="P308" s="254"/>
      <c r="Q308" s="254"/>
      <c r="R308" s="254"/>
      <c r="S308" s="254"/>
      <c r="T308" s="255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6" t="s">
        <v>159</v>
      </c>
      <c r="AU308" s="256" t="s">
        <v>79</v>
      </c>
      <c r="AV308" s="14" t="s">
        <v>79</v>
      </c>
      <c r="AW308" s="14" t="s">
        <v>33</v>
      </c>
      <c r="AX308" s="14" t="s">
        <v>75</v>
      </c>
      <c r="AY308" s="256" t="s">
        <v>145</v>
      </c>
    </row>
    <row r="309" s="2" customFormat="1" ht="16.5" customHeight="1">
      <c r="A309" s="39"/>
      <c r="B309" s="40"/>
      <c r="C309" s="216" t="s">
        <v>441</v>
      </c>
      <c r="D309" s="216" t="s">
        <v>148</v>
      </c>
      <c r="E309" s="217" t="s">
        <v>442</v>
      </c>
      <c r="F309" s="218" t="s">
        <v>443</v>
      </c>
      <c r="G309" s="219" t="s">
        <v>274</v>
      </c>
      <c r="H309" s="220">
        <v>33.880000000000003</v>
      </c>
      <c r="I309" s="221"/>
      <c r="J309" s="222">
        <f>ROUND(I309*H309,2)</f>
        <v>0</v>
      </c>
      <c r="K309" s="218" t="s">
        <v>19</v>
      </c>
      <c r="L309" s="45"/>
      <c r="M309" s="223" t="s">
        <v>19</v>
      </c>
      <c r="N309" s="224" t="s">
        <v>42</v>
      </c>
      <c r="O309" s="85"/>
      <c r="P309" s="225">
        <f>O309*H309</f>
        <v>0</v>
      </c>
      <c r="Q309" s="225">
        <v>0</v>
      </c>
      <c r="R309" s="225">
        <f>Q309*H309</f>
        <v>0</v>
      </c>
      <c r="S309" s="225">
        <v>0</v>
      </c>
      <c r="T309" s="226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7" t="s">
        <v>153</v>
      </c>
      <c r="AT309" s="227" t="s">
        <v>148</v>
      </c>
      <c r="AU309" s="227" t="s">
        <v>79</v>
      </c>
      <c r="AY309" s="18" t="s">
        <v>145</v>
      </c>
      <c r="BE309" s="228">
        <f>IF(N309="základní",J309,0)</f>
        <v>0</v>
      </c>
      <c r="BF309" s="228">
        <f>IF(N309="snížená",J309,0)</f>
        <v>0</v>
      </c>
      <c r="BG309" s="228">
        <f>IF(N309="zákl. přenesená",J309,0)</f>
        <v>0</v>
      </c>
      <c r="BH309" s="228">
        <f>IF(N309="sníž. přenesená",J309,0)</f>
        <v>0</v>
      </c>
      <c r="BI309" s="228">
        <f>IF(N309="nulová",J309,0)</f>
        <v>0</v>
      </c>
      <c r="BJ309" s="18" t="s">
        <v>75</v>
      </c>
      <c r="BK309" s="228">
        <f>ROUND(I309*H309,2)</f>
        <v>0</v>
      </c>
      <c r="BL309" s="18" t="s">
        <v>153</v>
      </c>
      <c r="BM309" s="227" t="s">
        <v>444</v>
      </c>
    </row>
    <row r="310" s="2" customFormat="1">
      <c r="A310" s="39"/>
      <c r="B310" s="40"/>
      <c r="C310" s="41"/>
      <c r="D310" s="229" t="s">
        <v>155</v>
      </c>
      <c r="E310" s="41"/>
      <c r="F310" s="230" t="s">
        <v>445</v>
      </c>
      <c r="G310" s="41"/>
      <c r="H310" s="41"/>
      <c r="I310" s="231"/>
      <c r="J310" s="41"/>
      <c r="K310" s="41"/>
      <c r="L310" s="45"/>
      <c r="M310" s="232"/>
      <c r="N310" s="233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155</v>
      </c>
      <c r="AU310" s="18" t="s">
        <v>79</v>
      </c>
    </row>
    <row r="311" s="2" customFormat="1">
      <c r="A311" s="39"/>
      <c r="B311" s="40"/>
      <c r="C311" s="41"/>
      <c r="D311" s="229" t="s">
        <v>187</v>
      </c>
      <c r="E311" s="41"/>
      <c r="F311" s="268" t="s">
        <v>446</v>
      </c>
      <c r="G311" s="41"/>
      <c r="H311" s="41"/>
      <c r="I311" s="231"/>
      <c r="J311" s="41"/>
      <c r="K311" s="41"/>
      <c r="L311" s="45"/>
      <c r="M311" s="232"/>
      <c r="N311" s="233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187</v>
      </c>
      <c r="AU311" s="18" t="s">
        <v>79</v>
      </c>
    </row>
    <row r="312" s="2" customFormat="1" ht="16.5" customHeight="1">
      <c r="A312" s="39"/>
      <c r="B312" s="40"/>
      <c r="C312" s="216" t="s">
        <v>447</v>
      </c>
      <c r="D312" s="216" t="s">
        <v>148</v>
      </c>
      <c r="E312" s="217" t="s">
        <v>448</v>
      </c>
      <c r="F312" s="218" t="s">
        <v>449</v>
      </c>
      <c r="G312" s="219" t="s">
        <v>284</v>
      </c>
      <c r="H312" s="220">
        <v>1</v>
      </c>
      <c r="I312" s="221"/>
      <c r="J312" s="222">
        <f>ROUND(I312*H312,2)</f>
        <v>0</v>
      </c>
      <c r="K312" s="218" t="s">
        <v>19</v>
      </c>
      <c r="L312" s="45"/>
      <c r="M312" s="223" t="s">
        <v>19</v>
      </c>
      <c r="N312" s="224" t="s">
        <v>42</v>
      </c>
      <c r="O312" s="85"/>
      <c r="P312" s="225">
        <f>O312*H312</f>
        <v>0</v>
      </c>
      <c r="Q312" s="225">
        <v>0</v>
      </c>
      <c r="R312" s="225">
        <f>Q312*H312</f>
        <v>0</v>
      </c>
      <c r="S312" s="225">
        <v>0</v>
      </c>
      <c r="T312" s="226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7" t="s">
        <v>153</v>
      </c>
      <c r="AT312" s="227" t="s">
        <v>148</v>
      </c>
      <c r="AU312" s="227" t="s">
        <v>79</v>
      </c>
      <c r="AY312" s="18" t="s">
        <v>145</v>
      </c>
      <c r="BE312" s="228">
        <f>IF(N312="základní",J312,0)</f>
        <v>0</v>
      </c>
      <c r="BF312" s="228">
        <f>IF(N312="snížená",J312,0)</f>
        <v>0</v>
      </c>
      <c r="BG312" s="228">
        <f>IF(N312="zákl. přenesená",J312,0)</f>
        <v>0</v>
      </c>
      <c r="BH312" s="228">
        <f>IF(N312="sníž. přenesená",J312,0)</f>
        <v>0</v>
      </c>
      <c r="BI312" s="228">
        <f>IF(N312="nulová",J312,0)</f>
        <v>0</v>
      </c>
      <c r="BJ312" s="18" t="s">
        <v>75</v>
      </c>
      <c r="BK312" s="228">
        <f>ROUND(I312*H312,2)</f>
        <v>0</v>
      </c>
      <c r="BL312" s="18" t="s">
        <v>153</v>
      </c>
      <c r="BM312" s="227" t="s">
        <v>450</v>
      </c>
    </row>
    <row r="313" s="2" customFormat="1">
      <c r="A313" s="39"/>
      <c r="B313" s="40"/>
      <c r="C313" s="41"/>
      <c r="D313" s="229" t="s">
        <v>155</v>
      </c>
      <c r="E313" s="41"/>
      <c r="F313" s="230" t="s">
        <v>451</v>
      </c>
      <c r="G313" s="41"/>
      <c r="H313" s="41"/>
      <c r="I313" s="231"/>
      <c r="J313" s="41"/>
      <c r="K313" s="41"/>
      <c r="L313" s="45"/>
      <c r="M313" s="232"/>
      <c r="N313" s="233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155</v>
      </c>
      <c r="AU313" s="18" t="s">
        <v>79</v>
      </c>
    </row>
    <row r="314" s="2" customFormat="1">
      <c r="A314" s="39"/>
      <c r="B314" s="40"/>
      <c r="C314" s="41"/>
      <c r="D314" s="229" t="s">
        <v>187</v>
      </c>
      <c r="E314" s="41"/>
      <c r="F314" s="268" t="s">
        <v>452</v>
      </c>
      <c r="G314" s="41"/>
      <c r="H314" s="41"/>
      <c r="I314" s="231"/>
      <c r="J314" s="41"/>
      <c r="K314" s="41"/>
      <c r="L314" s="45"/>
      <c r="M314" s="232"/>
      <c r="N314" s="233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187</v>
      </c>
      <c r="AU314" s="18" t="s">
        <v>79</v>
      </c>
    </row>
    <row r="315" s="12" customFormat="1" ht="22.8" customHeight="1">
      <c r="A315" s="12"/>
      <c r="B315" s="200"/>
      <c r="C315" s="201"/>
      <c r="D315" s="202" t="s">
        <v>70</v>
      </c>
      <c r="E315" s="214" t="s">
        <v>453</v>
      </c>
      <c r="F315" s="214" t="s">
        <v>454</v>
      </c>
      <c r="G315" s="201"/>
      <c r="H315" s="201"/>
      <c r="I315" s="204"/>
      <c r="J315" s="215">
        <f>BK315</f>
        <v>0</v>
      </c>
      <c r="K315" s="201"/>
      <c r="L315" s="206"/>
      <c r="M315" s="207"/>
      <c r="N315" s="208"/>
      <c r="O315" s="208"/>
      <c r="P315" s="209">
        <f>SUM(P316:P329)</f>
        <v>0</v>
      </c>
      <c r="Q315" s="208"/>
      <c r="R315" s="209">
        <f>SUM(R316:R329)</f>
        <v>0.29628100000000002</v>
      </c>
      <c r="S315" s="208"/>
      <c r="T315" s="210">
        <f>SUM(T316:T329)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11" t="s">
        <v>75</v>
      </c>
      <c r="AT315" s="212" t="s">
        <v>70</v>
      </c>
      <c r="AU315" s="212" t="s">
        <v>75</v>
      </c>
      <c r="AY315" s="211" t="s">
        <v>145</v>
      </c>
      <c r="BK315" s="213">
        <f>SUM(BK316:BK329)</f>
        <v>0</v>
      </c>
    </row>
    <row r="316" s="2" customFormat="1" ht="16.5" customHeight="1">
      <c r="A316" s="39"/>
      <c r="B316" s="40"/>
      <c r="C316" s="216" t="s">
        <v>455</v>
      </c>
      <c r="D316" s="216" t="s">
        <v>148</v>
      </c>
      <c r="E316" s="217" t="s">
        <v>456</v>
      </c>
      <c r="F316" s="218" t="s">
        <v>457</v>
      </c>
      <c r="G316" s="219" t="s">
        <v>247</v>
      </c>
      <c r="H316" s="220">
        <v>1.05</v>
      </c>
      <c r="I316" s="221"/>
      <c r="J316" s="222">
        <f>ROUND(I316*H316,2)</f>
        <v>0</v>
      </c>
      <c r="K316" s="218" t="s">
        <v>152</v>
      </c>
      <c r="L316" s="45"/>
      <c r="M316" s="223" t="s">
        <v>19</v>
      </c>
      <c r="N316" s="224" t="s">
        <v>42</v>
      </c>
      <c r="O316" s="85"/>
      <c r="P316" s="225">
        <f>O316*H316</f>
        <v>0</v>
      </c>
      <c r="Q316" s="225">
        <v>0.046219999999999997</v>
      </c>
      <c r="R316" s="225">
        <f>Q316*H316</f>
        <v>0.048530999999999998</v>
      </c>
      <c r="S316" s="225">
        <v>0</v>
      </c>
      <c r="T316" s="226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27" t="s">
        <v>153</v>
      </c>
      <c r="AT316" s="227" t="s">
        <v>148</v>
      </c>
      <c r="AU316" s="227" t="s">
        <v>79</v>
      </c>
      <c r="AY316" s="18" t="s">
        <v>145</v>
      </c>
      <c r="BE316" s="228">
        <f>IF(N316="základní",J316,0)</f>
        <v>0</v>
      </c>
      <c r="BF316" s="228">
        <f>IF(N316="snížená",J316,0)</f>
        <v>0</v>
      </c>
      <c r="BG316" s="228">
        <f>IF(N316="zákl. přenesená",J316,0)</f>
        <v>0</v>
      </c>
      <c r="BH316" s="228">
        <f>IF(N316="sníž. přenesená",J316,0)</f>
        <v>0</v>
      </c>
      <c r="BI316" s="228">
        <f>IF(N316="nulová",J316,0)</f>
        <v>0</v>
      </c>
      <c r="BJ316" s="18" t="s">
        <v>75</v>
      </c>
      <c r="BK316" s="228">
        <f>ROUND(I316*H316,2)</f>
        <v>0</v>
      </c>
      <c r="BL316" s="18" t="s">
        <v>153</v>
      </c>
      <c r="BM316" s="227" t="s">
        <v>458</v>
      </c>
    </row>
    <row r="317" s="2" customFormat="1">
      <c r="A317" s="39"/>
      <c r="B317" s="40"/>
      <c r="C317" s="41"/>
      <c r="D317" s="229" t="s">
        <v>155</v>
      </c>
      <c r="E317" s="41"/>
      <c r="F317" s="230" t="s">
        <v>459</v>
      </c>
      <c r="G317" s="41"/>
      <c r="H317" s="41"/>
      <c r="I317" s="231"/>
      <c r="J317" s="41"/>
      <c r="K317" s="41"/>
      <c r="L317" s="45"/>
      <c r="M317" s="232"/>
      <c r="N317" s="233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155</v>
      </c>
      <c r="AU317" s="18" t="s">
        <v>79</v>
      </c>
    </row>
    <row r="318" s="2" customFormat="1">
      <c r="A318" s="39"/>
      <c r="B318" s="40"/>
      <c r="C318" s="41"/>
      <c r="D318" s="234" t="s">
        <v>157</v>
      </c>
      <c r="E318" s="41"/>
      <c r="F318" s="235" t="s">
        <v>460</v>
      </c>
      <c r="G318" s="41"/>
      <c r="H318" s="41"/>
      <c r="I318" s="231"/>
      <c r="J318" s="41"/>
      <c r="K318" s="41"/>
      <c r="L318" s="45"/>
      <c r="M318" s="232"/>
      <c r="N318" s="233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157</v>
      </c>
      <c r="AU318" s="18" t="s">
        <v>79</v>
      </c>
    </row>
    <row r="319" s="2" customFormat="1">
      <c r="A319" s="39"/>
      <c r="B319" s="40"/>
      <c r="C319" s="41"/>
      <c r="D319" s="229" t="s">
        <v>230</v>
      </c>
      <c r="E319" s="41"/>
      <c r="F319" s="268" t="s">
        <v>461</v>
      </c>
      <c r="G319" s="41"/>
      <c r="H319" s="41"/>
      <c r="I319" s="231"/>
      <c r="J319" s="41"/>
      <c r="K319" s="41"/>
      <c r="L319" s="45"/>
      <c r="M319" s="232"/>
      <c r="N319" s="233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230</v>
      </c>
      <c r="AU319" s="18" t="s">
        <v>79</v>
      </c>
    </row>
    <row r="320" s="2" customFormat="1">
      <c r="A320" s="39"/>
      <c r="B320" s="40"/>
      <c r="C320" s="41"/>
      <c r="D320" s="229" t="s">
        <v>187</v>
      </c>
      <c r="E320" s="41"/>
      <c r="F320" s="268" t="s">
        <v>462</v>
      </c>
      <c r="G320" s="41"/>
      <c r="H320" s="41"/>
      <c r="I320" s="231"/>
      <c r="J320" s="41"/>
      <c r="K320" s="41"/>
      <c r="L320" s="45"/>
      <c r="M320" s="232"/>
      <c r="N320" s="233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187</v>
      </c>
      <c r="AU320" s="18" t="s">
        <v>79</v>
      </c>
    </row>
    <row r="321" s="14" customFormat="1">
      <c r="A321" s="14"/>
      <c r="B321" s="246"/>
      <c r="C321" s="247"/>
      <c r="D321" s="229" t="s">
        <v>159</v>
      </c>
      <c r="E321" s="248" t="s">
        <v>19</v>
      </c>
      <c r="F321" s="249" t="s">
        <v>463</v>
      </c>
      <c r="G321" s="247"/>
      <c r="H321" s="250">
        <v>1.05</v>
      </c>
      <c r="I321" s="251"/>
      <c r="J321" s="247"/>
      <c r="K321" s="247"/>
      <c r="L321" s="252"/>
      <c r="M321" s="253"/>
      <c r="N321" s="254"/>
      <c r="O321" s="254"/>
      <c r="P321" s="254"/>
      <c r="Q321" s="254"/>
      <c r="R321" s="254"/>
      <c r="S321" s="254"/>
      <c r="T321" s="255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6" t="s">
        <v>159</v>
      </c>
      <c r="AU321" s="256" t="s">
        <v>79</v>
      </c>
      <c r="AV321" s="14" t="s">
        <v>79</v>
      </c>
      <c r="AW321" s="14" t="s">
        <v>33</v>
      </c>
      <c r="AX321" s="14" t="s">
        <v>75</v>
      </c>
      <c r="AY321" s="256" t="s">
        <v>145</v>
      </c>
    </row>
    <row r="322" s="2" customFormat="1" ht="16.5" customHeight="1">
      <c r="A322" s="39"/>
      <c r="B322" s="40"/>
      <c r="C322" s="216" t="s">
        <v>464</v>
      </c>
      <c r="D322" s="216" t="s">
        <v>148</v>
      </c>
      <c r="E322" s="217" t="s">
        <v>465</v>
      </c>
      <c r="F322" s="218" t="s">
        <v>466</v>
      </c>
      <c r="G322" s="219" t="s">
        <v>373</v>
      </c>
      <c r="H322" s="220">
        <v>3</v>
      </c>
      <c r="I322" s="221"/>
      <c r="J322" s="222">
        <f>ROUND(I322*H322,2)</f>
        <v>0</v>
      </c>
      <c r="K322" s="218" t="s">
        <v>152</v>
      </c>
      <c r="L322" s="45"/>
      <c r="M322" s="223" t="s">
        <v>19</v>
      </c>
      <c r="N322" s="224" t="s">
        <v>42</v>
      </c>
      <c r="O322" s="85"/>
      <c r="P322" s="225">
        <f>O322*H322</f>
        <v>0</v>
      </c>
      <c r="Q322" s="225">
        <v>0.069250000000000006</v>
      </c>
      <c r="R322" s="225">
        <f>Q322*H322</f>
        <v>0.20775000000000002</v>
      </c>
      <c r="S322" s="225">
        <v>0</v>
      </c>
      <c r="T322" s="226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27" t="s">
        <v>153</v>
      </c>
      <c r="AT322" s="227" t="s">
        <v>148</v>
      </c>
      <c r="AU322" s="227" t="s">
        <v>79</v>
      </c>
      <c r="AY322" s="18" t="s">
        <v>145</v>
      </c>
      <c r="BE322" s="228">
        <f>IF(N322="základní",J322,0)</f>
        <v>0</v>
      </c>
      <c r="BF322" s="228">
        <f>IF(N322="snížená",J322,0)</f>
        <v>0</v>
      </c>
      <c r="BG322" s="228">
        <f>IF(N322="zákl. přenesená",J322,0)</f>
        <v>0</v>
      </c>
      <c r="BH322" s="228">
        <f>IF(N322="sníž. přenesená",J322,0)</f>
        <v>0</v>
      </c>
      <c r="BI322" s="228">
        <f>IF(N322="nulová",J322,0)</f>
        <v>0</v>
      </c>
      <c r="BJ322" s="18" t="s">
        <v>75</v>
      </c>
      <c r="BK322" s="228">
        <f>ROUND(I322*H322,2)</f>
        <v>0</v>
      </c>
      <c r="BL322" s="18" t="s">
        <v>153</v>
      </c>
      <c r="BM322" s="227" t="s">
        <v>467</v>
      </c>
    </row>
    <row r="323" s="2" customFormat="1">
      <c r="A323" s="39"/>
      <c r="B323" s="40"/>
      <c r="C323" s="41"/>
      <c r="D323" s="229" t="s">
        <v>155</v>
      </c>
      <c r="E323" s="41"/>
      <c r="F323" s="230" t="s">
        <v>468</v>
      </c>
      <c r="G323" s="41"/>
      <c r="H323" s="41"/>
      <c r="I323" s="231"/>
      <c r="J323" s="41"/>
      <c r="K323" s="41"/>
      <c r="L323" s="45"/>
      <c r="M323" s="232"/>
      <c r="N323" s="233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155</v>
      </c>
      <c r="AU323" s="18" t="s">
        <v>79</v>
      </c>
    </row>
    <row r="324" s="2" customFormat="1">
      <c r="A324" s="39"/>
      <c r="B324" s="40"/>
      <c r="C324" s="41"/>
      <c r="D324" s="234" t="s">
        <v>157</v>
      </c>
      <c r="E324" s="41"/>
      <c r="F324" s="235" t="s">
        <v>469</v>
      </c>
      <c r="G324" s="41"/>
      <c r="H324" s="41"/>
      <c r="I324" s="231"/>
      <c r="J324" s="41"/>
      <c r="K324" s="41"/>
      <c r="L324" s="45"/>
      <c r="M324" s="232"/>
      <c r="N324" s="233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157</v>
      </c>
      <c r="AU324" s="18" t="s">
        <v>79</v>
      </c>
    </row>
    <row r="325" s="2" customFormat="1">
      <c r="A325" s="39"/>
      <c r="B325" s="40"/>
      <c r="C325" s="41"/>
      <c r="D325" s="229" t="s">
        <v>230</v>
      </c>
      <c r="E325" s="41"/>
      <c r="F325" s="268" t="s">
        <v>470</v>
      </c>
      <c r="G325" s="41"/>
      <c r="H325" s="41"/>
      <c r="I325" s="231"/>
      <c r="J325" s="41"/>
      <c r="K325" s="41"/>
      <c r="L325" s="45"/>
      <c r="M325" s="232"/>
      <c r="N325" s="233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230</v>
      </c>
      <c r="AU325" s="18" t="s">
        <v>79</v>
      </c>
    </row>
    <row r="326" s="2" customFormat="1">
      <c r="A326" s="39"/>
      <c r="B326" s="40"/>
      <c r="C326" s="41"/>
      <c r="D326" s="229" t="s">
        <v>187</v>
      </c>
      <c r="E326" s="41"/>
      <c r="F326" s="268" t="s">
        <v>471</v>
      </c>
      <c r="G326" s="41"/>
      <c r="H326" s="41"/>
      <c r="I326" s="231"/>
      <c r="J326" s="41"/>
      <c r="K326" s="41"/>
      <c r="L326" s="45"/>
      <c r="M326" s="232"/>
      <c r="N326" s="233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187</v>
      </c>
      <c r="AU326" s="18" t="s">
        <v>79</v>
      </c>
    </row>
    <row r="327" s="2" customFormat="1" ht="16.5" customHeight="1">
      <c r="A327" s="39"/>
      <c r="B327" s="40"/>
      <c r="C327" s="216" t="s">
        <v>472</v>
      </c>
      <c r="D327" s="216" t="s">
        <v>148</v>
      </c>
      <c r="E327" s="217" t="s">
        <v>473</v>
      </c>
      <c r="F327" s="218" t="s">
        <v>474</v>
      </c>
      <c r="G327" s="219" t="s">
        <v>475</v>
      </c>
      <c r="H327" s="220">
        <v>1</v>
      </c>
      <c r="I327" s="221"/>
      <c r="J327" s="222">
        <f>ROUND(I327*H327,2)</f>
        <v>0</v>
      </c>
      <c r="K327" s="218" t="s">
        <v>19</v>
      </c>
      <c r="L327" s="45"/>
      <c r="M327" s="223" t="s">
        <v>19</v>
      </c>
      <c r="N327" s="224" t="s">
        <v>42</v>
      </c>
      <c r="O327" s="85"/>
      <c r="P327" s="225">
        <f>O327*H327</f>
        <v>0</v>
      </c>
      <c r="Q327" s="225">
        <v>0.040000000000000001</v>
      </c>
      <c r="R327" s="225">
        <f>Q327*H327</f>
        <v>0.040000000000000001</v>
      </c>
      <c r="S327" s="225">
        <v>0</v>
      </c>
      <c r="T327" s="226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7" t="s">
        <v>153</v>
      </c>
      <c r="AT327" s="227" t="s">
        <v>148</v>
      </c>
      <c r="AU327" s="227" t="s">
        <v>79</v>
      </c>
      <c r="AY327" s="18" t="s">
        <v>145</v>
      </c>
      <c r="BE327" s="228">
        <f>IF(N327="základní",J327,0)</f>
        <v>0</v>
      </c>
      <c r="BF327" s="228">
        <f>IF(N327="snížená",J327,0)</f>
        <v>0</v>
      </c>
      <c r="BG327" s="228">
        <f>IF(N327="zákl. přenesená",J327,0)</f>
        <v>0</v>
      </c>
      <c r="BH327" s="228">
        <f>IF(N327="sníž. přenesená",J327,0)</f>
        <v>0</v>
      </c>
      <c r="BI327" s="228">
        <f>IF(N327="nulová",J327,0)</f>
        <v>0</v>
      </c>
      <c r="BJ327" s="18" t="s">
        <v>75</v>
      </c>
      <c r="BK327" s="228">
        <f>ROUND(I327*H327,2)</f>
        <v>0</v>
      </c>
      <c r="BL327" s="18" t="s">
        <v>153</v>
      </c>
      <c r="BM327" s="227" t="s">
        <v>476</v>
      </c>
    </row>
    <row r="328" s="2" customFormat="1">
      <c r="A328" s="39"/>
      <c r="B328" s="40"/>
      <c r="C328" s="41"/>
      <c r="D328" s="229" t="s">
        <v>155</v>
      </c>
      <c r="E328" s="41"/>
      <c r="F328" s="230" t="s">
        <v>477</v>
      </c>
      <c r="G328" s="41"/>
      <c r="H328" s="41"/>
      <c r="I328" s="231"/>
      <c r="J328" s="41"/>
      <c r="K328" s="41"/>
      <c r="L328" s="45"/>
      <c r="M328" s="232"/>
      <c r="N328" s="233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155</v>
      </c>
      <c r="AU328" s="18" t="s">
        <v>79</v>
      </c>
    </row>
    <row r="329" s="2" customFormat="1">
      <c r="A329" s="39"/>
      <c r="B329" s="40"/>
      <c r="C329" s="41"/>
      <c r="D329" s="229" t="s">
        <v>187</v>
      </c>
      <c r="E329" s="41"/>
      <c r="F329" s="268" t="s">
        <v>478</v>
      </c>
      <c r="G329" s="41"/>
      <c r="H329" s="41"/>
      <c r="I329" s="231"/>
      <c r="J329" s="41"/>
      <c r="K329" s="41"/>
      <c r="L329" s="45"/>
      <c r="M329" s="232"/>
      <c r="N329" s="233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187</v>
      </c>
      <c r="AU329" s="18" t="s">
        <v>79</v>
      </c>
    </row>
    <row r="330" s="12" customFormat="1" ht="22.8" customHeight="1">
      <c r="A330" s="12"/>
      <c r="B330" s="200"/>
      <c r="C330" s="201"/>
      <c r="D330" s="202" t="s">
        <v>70</v>
      </c>
      <c r="E330" s="214" t="s">
        <v>479</v>
      </c>
      <c r="F330" s="214" t="s">
        <v>480</v>
      </c>
      <c r="G330" s="201"/>
      <c r="H330" s="201"/>
      <c r="I330" s="204"/>
      <c r="J330" s="215">
        <f>BK330</f>
        <v>0</v>
      </c>
      <c r="K330" s="201"/>
      <c r="L330" s="206"/>
      <c r="M330" s="207"/>
      <c r="N330" s="208"/>
      <c r="O330" s="208"/>
      <c r="P330" s="209">
        <f>SUM(P331:P333)</f>
        <v>0</v>
      </c>
      <c r="Q330" s="208"/>
      <c r="R330" s="209">
        <f>SUM(R331:R333)</f>
        <v>0</v>
      </c>
      <c r="S330" s="208"/>
      <c r="T330" s="210">
        <f>SUM(T331:T333)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11" t="s">
        <v>75</v>
      </c>
      <c r="AT330" s="212" t="s">
        <v>70</v>
      </c>
      <c r="AU330" s="212" t="s">
        <v>75</v>
      </c>
      <c r="AY330" s="211" t="s">
        <v>145</v>
      </c>
      <c r="BK330" s="213">
        <f>SUM(BK331:BK333)</f>
        <v>0</v>
      </c>
    </row>
    <row r="331" s="2" customFormat="1" ht="16.5" customHeight="1">
      <c r="A331" s="39"/>
      <c r="B331" s="40"/>
      <c r="C331" s="216" t="s">
        <v>481</v>
      </c>
      <c r="D331" s="216" t="s">
        <v>148</v>
      </c>
      <c r="E331" s="217" t="s">
        <v>482</v>
      </c>
      <c r="F331" s="218" t="s">
        <v>483</v>
      </c>
      <c r="G331" s="219" t="s">
        <v>274</v>
      </c>
      <c r="H331" s="220">
        <v>423.10000000000002</v>
      </c>
      <c r="I331" s="221"/>
      <c r="J331" s="222">
        <f>ROUND(I331*H331,2)</f>
        <v>0</v>
      </c>
      <c r="K331" s="218" t="s">
        <v>152</v>
      </c>
      <c r="L331" s="45"/>
      <c r="M331" s="223" t="s">
        <v>19</v>
      </c>
      <c r="N331" s="224" t="s">
        <v>42</v>
      </c>
      <c r="O331" s="85"/>
      <c r="P331" s="225">
        <f>O331*H331</f>
        <v>0</v>
      </c>
      <c r="Q331" s="225">
        <v>0</v>
      </c>
      <c r="R331" s="225">
        <f>Q331*H331</f>
        <v>0</v>
      </c>
      <c r="S331" s="225">
        <v>0</v>
      </c>
      <c r="T331" s="226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7" t="s">
        <v>153</v>
      </c>
      <c r="AT331" s="227" t="s">
        <v>148</v>
      </c>
      <c r="AU331" s="227" t="s">
        <v>79</v>
      </c>
      <c r="AY331" s="18" t="s">
        <v>145</v>
      </c>
      <c r="BE331" s="228">
        <f>IF(N331="základní",J331,0)</f>
        <v>0</v>
      </c>
      <c r="BF331" s="228">
        <f>IF(N331="snížená",J331,0)</f>
        <v>0</v>
      </c>
      <c r="BG331" s="228">
        <f>IF(N331="zákl. přenesená",J331,0)</f>
        <v>0</v>
      </c>
      <c r="BH331" s="228">
        <f>IF(N331="sníž. přenesená",J331,0)</f>
        <v>0</v>
      </c>
      <c r="BI331" s="228">
        <f>IF(N331="nulová",J331,0)</f>
        <v>0</v>
      </c>
      <c r="BJ331" s="18" t="s">
        <v>75</v>
      </c>
      <c r="BK331" s="228">
        <f>ROUND(I331*H331,2)</f>
        <v>0</v>
      </c>
      <c r="BL331" s="18" t="s">
        <v>153</v>
      </c>
      <c r="BM331" s="227" t="s">
        <v>484</v>
      </c>
    </row>
    <row r="332" s="2" customFormat="1">
      <c r="A332" s="39"/>
      <c r="B332" s="40"/>
      <c r="C332" s="41"/>
      <c r="D332" s="229" t="s">
        <v>155</v>
      </c>
      <c r="E332" s="41"/>
      <c r="F332" s="230" t="s">
        <v>485</v>
      </c>
      <c r="G332" s="41"/>
      <c r="H332" s="41"/>
      <c r="I332" s="231"/>
      <c r="J332" s="41"/>
      <c r="K332" s="41"/>
      <c r="L332" s="45"/>
      <c r="M332" s="232"/>
      <c r="N332" s="233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155</v>
      </c>
      <c r="AU332" s="18" t="s">
        <v>79</v>
      </c>
    </row>
    <row r="333" s="2" customFormat="1">
      <c r="A333" s="39"/>
      <c r="B333" s="40"/>
      <c r="C333" s="41"/>
      <c r="D333" s="234" t="s">
        <v>157</v>
      </c>
      <c r="E333" s="41"/>
      <c r="F333" s="235" t="s">
        <v>486</v>
      </c>
      <c r="G333" s="41"/>
      <c r="H333" s="41"/>
      <c r="I333" s="231"/>
      <c r="J333" s="41"/>
      <c r="K333" s="41"/>
      <c r="L333" s="45"/>
      <c r="M333" s="279"/>
      <c r="N333" s="280"/>
      <c r="O333" s="281"/>
      <c r="P333" s="281"/>
      <c r="Q333" s="281"/>
      <c r="R333" s="281"/>
      <c r="S333" s="281"/>
      <c r="T333" s="282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157</v>
      </c>
      <c r="AU333" s="18" t="s">
        <v>79</v>
      </c>
    </row>
    <row r="334" s="2" customFormat="1" ht="6.96" customHeight="1">
      <c r="A334" s="39"/>
      <c r="B334" s="60"/>
      <c r="C334" s="61"/>
      <c r="D334" s="61"/>
      <c r="E334" s="61"/>
      <c r="F334" s="61"/>
      <c r="G334" s="61"/>
      <c r="H334" s="61"/>
      <c r="I334" s="61"/>
      <c r="J334" s="61"/>
      <c r="K334" s="61"/>
      <c r="L334" s="45"/>
      <c r="M334" s="39"/>
      <c r="O334" s="39"/>
      <c r="P334" s="39"/>
      <c r="Q334" s="39"/>
      <c r="R334" s="39"/>
      <c r="S334" s="39"/>
      <c r="T334" s="39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</row>
  </sheetData>
  <sheetProtection sheet="1" autoFilter="0" formatColumns="0" formatRows="0" objects="1" scenarios="1" spinCount="100000" saltValue="XsqyqFjtsyjbXYgPwL9zM8VhI58MmS4JgTf8ywEDYOyr+CAZkts84jAaIhRRtylK7atPvP3NeoqcRZyjBjvYLA==" hashValue="ZPpYs264RBEgzNP3uvG7T1hAe4XadJFVMrnX/g77ov6B4fiQRDjcz9OTl5JhxpbGfqwD9li83kEc/wMFeCaRqw==" algorithmName="SHA-512" password="CC35"/>
  <autoFilter ref="C100:K333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7:H87"/>
    <mergeCell ref="E91:H91"/>
    <mergeCell ref="E89:H89"/>
    <mergeCell ref="E93:H93"/>
    <mergeCell ref="L2:V2"/>
  </mergeCells>
  <hyperlinks>
    <hyperlink ref="F106" r:id="rId1" display="https://podminky.urs.cz/item/CS_URS_2022_01/122251104"/>
    <hyperlink ref="F122" r:id="rId2" display="https://podminky.urs.cz/item/CS_URS_2022_01/129001101"/>
    <hyperlink ref="F127" r:id="rId3" display="https://podminky.urs.cz/item/CS_URS_2022_01/162206113"/>
    <hyperlink ref="F133" r:id="rId4" display="https://podminky.urs.cz/item/CS_URS_2022_01/167151111"/>
    <hyperlink ref="F137" r:id="rId5" display="https://podminky.urs.cz/item/CS_URS_2022_01/174151101"/>
    <hyperlink ref="F157" r:id="rId6" display="https://podminky.urs.cz/item/CS_URS_2022_01/321321116.1"/>
    <hyperlink ref="F175" r:id="rId7" display="https://podminky.urs.cz/item/CS_URS_2022_01/321351010.1"/>
    <hyperlink ref="F193" r:id="rId8" display="https://podminky.urs.cz/item/CS_URS_2022_01/321352010.1"/>
    <hyperlink ref="F199" r:id="rId9" display="https://podminky.urs.cz/item/CS_URS_2022_01/321366112"/>
    <hyperlink ref="F208" r:id="rId10" display="https://podminky.urs.cz/item/CS_URS_2022_01/389121111R"/>
    <hyperlink ref="F223" r:id="rId11" display="https://podminky.urs.cz/item/CS_URS_2022_01/423176511"/>
    <hyperlink ref="F235" r:id="rId12" display="https://podminky.urs.cz/item/CS_URS_2022_01/451315111"/>
    <hyperlink ref="F242" r:id="rId13" display="https://podminky.urs.cz/item/CS_URS_2022_01/465513227"/>
    <hyperlink ref="F251" r:id="rId14" display="https://podminky.urs.cz/item/CS_URS_2022_01/628613611"/>
    <hyperlink ref="F256" r:id="rId15" display="https://podminky.urs.cz/item/CS_URS_2022_01/321214511"/>
    <hyperlink ref="F266" r:id="rId16" display="https://podminky.urs.cz/item/CS_URS_2022_01/767161123"/>
    <hyperlink ref="F272" r:id="rId17" display="https://podminky.urs.cz/item/CS_URS_2022_01/767161211"/>
    <hyperlink ref="F281" r:id="rId18" display="https://podminky.urs.cz/item/CS_URS_2022_01/767590120"/>
    <hyperlink ref="F293" r:id="rId19" display="https://podminky.urs.cz/item/CS_URS_2022_01/953333615"/>
    <hyperlink ref="F298" r:id="rId20" display="https://podminky.urs.cz/item/CS_URS_2022_01/953333913"/>
    <hyperlink ref="F301" r:id="rId21" display="https://podminky.urs.cz/item/CS_URS_2022_01/953334421"/>
    <hyperlink ref="F305" r:id="rId22" display="https://podminky.urs.cz/item/CS_URS_2022_01/966041111"/>
    <hyperlink ref="F318" r:id="rId23" display="https://podminky.urs.cz/item/CS_URS_2022_01/934956124"/>
    <hyperlink ref="F324" r:id="rId24" display="https://podminky.urs.cz/item/CS_URS_2022_01/936501111"/>
    <hyperlink ref="F333" r:id="rId25" display="https://podminky.urs.cz/item/CS_URS_2022_01/998321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79</v>
      </c>
    </row>
    <row r="4" s="1" customFormat="1" ht="24.96" customHeight="1">
      <c r="B4" s="21"/>
      <c r="D4" s="143" t="s">
        <v>102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R 189 – Vodní nádrž Kozlák (část VH část), revitalizace koryta, DC25, VC29 v k.ú. Lužec n. Cidlinou</v>
      </c>
      <c r="F7" s="145"/>
      <c r="G7" s="145"/>
      <c r="H7" s="145"/>
      <c r="L7" s="21"/>
    </row>
    <row r="8">
      <c r="B8" s="21"/>
      <c r="D8" s="145" t="s">
        <v>111</v>
      </c>
      <c r="L8" s="21"/>
    </row>
    <row r="9" s="1" customFormat="1" ht="16.5" customHeight="1">
      <c r="B9" s="21"/>
      <c r="E9" s="146" t="s">
        <v>112</v>
      </c>
      <c r="F9" s="1"/>
      <c r="G9" s="1"/>
      <c r="H9" s="1"/>
      <c r="L9" s="21"/>
    </row>
    <row r="10" s="1" customFormat="1" ht="12" customHeight="1">
      <c r="B10" s="21"/>
      <c r="D10" s="145" t="s">
        <v>113</v>
      </c>
      <c r="L10" s="21"/>
    </row>
    <row r="11" s="2" customFormat="1" ht="16.5" customHeight="1">
      <c r="A11" s="39"/>
      <c r="B11" s="45"/>
      <c r="C11" s="39"/>
      <c r="D11" s="39"/>
      <c r="E11" s="147" t="s">
        <v>114</v>
      </c>
      <c r="F11" s="39"/>
      <c r="G11" s="39"/>
      <c r="H11" s="39"/>
      <c r="I11" s="39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5" t="s">
        <v>115</v>
      </c>
      <c r="E12" s="39"/>
      <c r="F12" s="39"/>
      <c r="G12" s="39"/>
      <c r="H12" s="39"/>
      <c r="I12" s="39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9" t="s">
        <v>487</v>
      </c>
      <c r="F13" s="39"/>
      <c r="G13" s="39"/>
      <c r="H13" s="39"/>
      <c r="I13" s="39"/>
      <c r="J13" s="39"/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5" t="s">
        <v>18</v>
      </c>
      <c r="E15" s="39"/>
      <c r="F15" s="134" t="s">
        <v>19</v>
      </c>
      <c r="G15" s="39"/>
      <c r="H15" s="39"/>
      <c r="I15" s="145" t="s">
        <v>20</v>
      </c>
      <c r="J15" s="134" t="s">
        <v>19</v>
      </c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21</v>
      </c>
      <c r="E16" s="39"/>
      <c r="F16" s="134" t="s">
        <v>22</v>
      </c>
      <c r="G16" s="39"/>
      <c r="H16" s="39"/>
      <c r="I16" s="145" t="s">
        <v>23</v>
      </c>
      <c r="J16" s="150" t="str">
        <f>'Rekapitulace stavby'!AN8</f>
        <v>2. 12. 2022</v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5" t="s">
        <v>25</v>
      </c>
      <c r="E18" s="39"/>
      <c r="F18" s="39"/>
      <c r="G18" s="39"/>
      <c r="H18" s="39"/>
      <c r="I18" s="145" t="s">
        <v>26</v>
      </c>
      <c r="J18" s="134" t="s">
        <v>19</v>
      </c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">
        <v>27</v>
      </c>
      <c r="F19" s="39"/>
      <c r="G19" s="39"/>
      <c r="H19" s="39"/>
      <c r="I19" s="145" t="s">
        <v>28</v>
      </c>
      <c r="J19" s="134" t="s">
        <v>19</v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5" t="s">
        <v>29</v>
      </c>
      <c r="E21" s="39"/>
      <c r="F21" s="39"/>
      <c r="G21" s="39"/>
      <c r="H21" s="39"/>
      <c r="I21" s="145" t="s">
        <v>26</v>
      </c>
      <c r="J21" s="34" t="str">
        <f>'Rekapitulace stavby'!AN13</f>
        <v>Vyplň údaj</v>
      </c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5" t="s">
        <v>28</v>
      </c>
      <c r="J22" s="34" t="str">
        <f>'Rekapitulace stavby'!AN14</f>
        <v>Vyplň údaj</v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5" t="s">
        <v>31</v>
      </c>
      <c r="E24" s="39"/>
      <c r="F24" s="39"/>
      <c r="G24" s="39"/>
      <c r="H24" s="39"/>
      <c r="I24" s="145" t="s">
        <v>26</v>
      </c>
      <c r="J24" s="134" t="s">
        <v>19</v>
      </c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">
        <v>32</v>
      </c>
      <c r="F25" s="39"/>
      <c r="G25" s="39"/>
      <c r="H25" s="39"/>
      <c r="I25" s="145" t="s">
        <v>28</v>
      </c>
      <c r="J25" s="134" t="s">
        <v>19</v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5" t="s">
        <v>34</v>
      </c>
      <c r="E27" s="39"/>
      <c r="F27" s="39"/>
      <c r="G27" s="39"/>
      <c r="H27" s="39"/>
      <c r="I27" s="145" t="s">
        <v>26</v>
      </c>
      <c r="J27" s="134" t="s">
        <v>19</v>
      </c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">
        <v>32</v>
      </c>
      <c r="F28" s="39"/>
      <c r="G28" s="39"/>
      <c r="H28" s="39"/>
      <c r="I28" s="145" t="s">
        <v>28</v>
      </c>
      <c r="J28" s="134" t="s">
        <v>19</v>
      </c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5" t="s">
        <v>35</v>
      </c>
      <c r="E30" s="39"/>
      <c r="F30" s="39"/>
      <c r="G30" s="39"/>
      <c r="H30" s="39"/>
      <c r="I30" s="39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5"/>
      <c r="E33" s="155"/>
      <c r="F33" s="155"/>
      <c r="G33" s="155"/>
      <c r="H33" s="155"/>
      <c r="I33" s="155"/>
      <c r="J33" s="155"/>
      <c r="K33" s="155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6" t="s">
        <v>37</v>
      </c>
      <c r="E34" s="39"/>
      <c r="F34" s="39"/>
      <c r="G34" s="39"/>
      <c r="H34" s="39"/>
      <c r="I34" s="39"/>
      <c r="J34" s="157">
        <f>ROUND(J93, 2)</f>
        <v>0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5"/>
      <c r="E35" s="155"/>
      <c r="F35" s="155"/>
      <c r="G35" s="155"/>
      <c r="H35" s="155"/>
      <c r="I35" s="155"/>
      <c r="J35" s="155"/>
      <c r="K35" s="155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8" t="s">
        <v>39</v>
      </c>
      <c r="G36" s="39"/>
      <c r="H36" s="39"/>
      <c r="I36" s="158" t="s">
        <v>38</v>
      </c>
      <c r="J36" s="158" t="s">
        <v>40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7" t="s">
        <v>41</v>
      </c>
      <c r="E37" s="145" t="s">
        <v>42</v>
      </c>
      <c r="F37" s="159">
        <f>ROUND((SUM(BE93:BE165)),  2)</f>
        <v>0</v>
      </c>
      <c r="G37" s="39"/>
      <c r="H37" s="39"/>
      <c r="I37" s="160">
        <v>0.20999999999999999</v>
      </c>
      <c r="J37" s="159">
        <f>ROUND(((SUM(BE93:BE165))*I37),  2)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5" t="s">
        <v>43</v>
      </c>
      <c r="F38" s="159">
        <f>ROUND((SUM(BF93:BF165)),  2)</f>
        <v>0</v>
      </c>
      <c r="G38" s="39"/>
      <c r="H38" s="39"/>
      <c r="I38" s="160">
        <v>0.14999999999999999</v>
      </c>
      <c r="J38" s="159">
        <f>ROUND(((SUM(BF93:BF165))*I38),  2)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44</v>
      </c>
      <c r="F39" s="159">
        <f>ROUND((SUM(BG93:BG165)),  2)</f>
        <v>0</v>
      </c>
      <c r="G39" s="39"/>
      <c r="H39" s="39"/>
      <c r="I39" s="160">
        <v>0.20999999999999999</v>
      </c>
      <c r="J39" s="159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5" t="s">
        <v>45</v>
      </c>
      <c r="F40" s="159">
        <f>ROUND((SUM(BH93:BH165)),  2)</f>
        <v>0</v>
      </c>
      <c r="G40" s="39"/>
      <c r="H40" s="39"/>
      <c r="I40" s="160">
        <v>0.14999999999999999</v>
      </c>
      <c r="J40" s="159">
        <f>0</f>
        <v>0</v>
      </c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5" t="s">
        <v>46</v>
      </c>
      <c r="F41" s="159">
        <f>ROUND((SUM(BI93:BI165)),  2)</f>
        <v>0</v>
      </c>
      <c r="G41" s="39"/>
      <c r="H41" s="39"/>
      <c r="I41" s="160">
        <v>0</v>
      </c>
      <c r="J41" s="159">
        <f>0</f>
        <v>0</v>
      </c>
      <c r="K41" s="39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1"/>
      <c r="D43" s="162" t="s">
        <v>47</v>
      </c>
      <c r="E43" s="163"/>
      <c r="F43" s="163"/>
      <c r="G43" s="164" t="s">
        <v>48</v>
      </c>
      <c r="H43" s="165" t="s">
        <v>49</v>
      </c>
      <c r="I43" s="163"/>
      <c r="J43" s="166">
        <f>SUM(J34:J41)</f>
        <v>0</v>
      </c>
      <c r="K43" s="167"/>
      <c r="L43" s="148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117</v>
      </c>
      <c r="D49" s="41"/>
      <c r="E49" s="41"/>
      <c r="F49" s="41"/>
      <c r="G49" s="41"/>
      <c r="H49" s="41"/>
      <c r="I49" s="41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2" t="str">
        <f>E7</f>
        <v>R 189 – Vodní nádrž Kozlák (část VH část), revitalizace koryta, DC25, VC29 v k.ú. Lužec n. Cidlinou</v>
      </c>
      <c r="F52" s="33"/>
      <c r="G52" s="33"/>
      <c r="H52" s="33"/>
      <c r="I52" s="41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111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2" t="s">
        <v>112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113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173" t="s">
        <v>114</v>
      </c>
      <c r="F56" s="41"/>
      <c r="G56" s="41"/>
      <c r="H56" s="41"/>
      <c r="I56" s="41"/>
      <c r="J56" s="41"/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115</v>
      </c>
      <c r="D57" s="41"/>
      <c r="E57" s="41"/>
      <c r="F57" s="41"/>
      <c r="G57" s="41"/>
      <c r="H57" s="41"/>
      <c r="I57" s="41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2 - Úpravy zátopy</v>
      </c>
      <c r="F58" s="41"/>
      <c r="G58" s="41"/>
      <c r="H58" s="41"/>
      <c r="I58" s="41"/>
      <c r="J58" s="41"/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>Lužec nad Cidlinou</v>
      </c>
      <c r="G60" s="41"/>
      <c r="H60" s="41"/>
      <c r="I60" s="33" t="s">
        <v>23</v>
      </c>
      <c r="J60" s="73" t="str">
        <f>IF(J16="","",J16)</f>
        <v>2. 12. 2022</v>
      </c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5.15" customHeight="1">
      <c r="A62" s="39"/>
      <c r="B62" s="40"/>
      <c r="C62" s="33" t="s">
        <v>25</v>
      </c>
      <c r="D62" s="41"/>
      <c r="E62" s="41"/>
      <c r="F62" s="28" t="str">
        <f>E19</f>
        <v>SPÚ ČR</v>
      </c>
      <c r="G62" s="41"/>
      <c r="H62" s="41"/>
      <c r="I62" s="33" t="s">
        <v>31</v>
      </c>
      <c r="J62" s="37" t="str">
        <f>E25</f>
        <v>NDCon s.r.o.</v>
      </c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34</v>
      </c>
      <c r="J63" s="37" t="str">
        <f>E28</f>
        <v>NDCon s.r.o.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8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4" t="s">
        <v>118</v>
      </c>
      <c r="D65" s="175"/>
      <c r="E65" s="175"/>
      <c r="F65" s="175"/>
      <c r="G65" s="175"/>
      <c r="H65" s="175"/>
      <c r="I65" s="175"/>
      <c r="J65" s="176" t="s">
        <v>119</v>
      </c>
      <c r="K65" s="175"/>
      <c r="L65" s="14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7" t="s">
        <v>69</v>
      </c>
      <c r="D67" s="41"/>
      <c r="E67" s="41"/>
      <c r="F67" s="41"/>
      <c r="G67" s="41"/>
      <c r="H67" s="41"/>
      <c r="I67" s="41"/>
      <c r="J67" s="103">
        <f>J93</f>
        <v>0</v>
      </c>
      <c r="K67" s="41"/>
      <c r="L67" s="14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120</v>
      </c>
    </row>
    <row r="68" s="9" customFormat="1" ht="24.96" customHeight="1">
      <c r="A68" s="9"/>
      <c r="B68" s="178"/>
      <c r="C68" s="179"/>
      <c r="D68" s="180" t="s">
        <v>488</v>
      </c>
      <c r="E68" s="181"/>
      <c r="F68" s="181"/>
      <c r="G68" s="181"/>
      <c r="H68" s="181"/>
      <c r="I68" s="181"/>
      <c r="J68" s="182">
        <f>J94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5"/>
      <c r="D69" s="185" t="s">
        <v>122</v>
      </c>
      <c r="E69" s="186"/>
      <c r="F69" s="186"/>
      <c r="G69" s="186"/>
      <c r="H69" s="186"/>
      <c r="I69" s="186"/>
      <c r="J69" s="187">
        <f>J95</f>
        <v>0</v>
      </c>
      <c r="K69" s="125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131</v>
      </c>
      <c r="D76" s="41"/>
      <c r="E76" s="41"/>
      <c r="F76" s="41"/>
      <c r="G76" s="41"/>
      <c r="H76" s="41"/>
      <c r="I76" s="41"/>
      <c r="J76" s="41"/>
      <c r="K76" s="41"/>
      <c r="L76" s="14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2" t="str">
        <f>E7</f>
        <v>R 189 – Vodní nádrž Kozlák (část VH část), revitalizace koryta, DC25, VC29 v k.ú. Lužec n. Cidlinou</v>
      </c>
      <c r="F79" s="33"/>
      <c r="G79" s="33"/>
      <c r="H79" s="33"/>
      <c r="I79" s="41"/>
      <c r="J79" s="41"/>
      <c r="K79" s="41"/>
      <c r="L79" s="14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111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1" customFormat="1" ht="16.5" customHeight="1">
      <c r="B81" s="22"/>
      <c r="C81" s="23"/>
      <c r="D81" s="23"/>
      <c r="E81" s="172" t="s">
        <v>112</v>
      </c>
      <c r="F81" s="23"/>
      <c r="G81" s="23"/>
      <c r="H81" s="23"/>
      <c r="I81" s="23"/>
      <c r="J81" s="23"/>
      <c r="K81" s="23"/>
      <c r="L81" s="21"/>
    </row>
    <row r="82" s="1" customFormat="1" ht="12" customHeight="1">
      <c r="B82" s="22"/>
      <c r="C82" s="33" t="s">
        <v>113</v>
      </c>
      <c r="D82" s="23"/>
      <c r="E82" s="23"/>
      <c r="F82" s="23"/>
      <c r="G82" s="23"/>
      <c r="H82" s="23"/>
      <c r="I82" s="23"/>
      <c r="J82" s="23"/>
      <c r="K82" s="23"/>
      <c r="L82" s="21"/>
    </row>
    <row r="83" s="2" customFormat="1" ht="16.5" customHeight="1">
      <c r="A83" s="39"/>
      <c r="B83" s="40"/>
      <c r="C83" s="41"/>
      <c r="D83" s="41"/>
      <c r="E83" s="173" t="s">
        <v>114</v>
      </c>
      <c r="F83" s="41"/>
      <c r="G83" s="41"/>
      <c r="H83" s="41"/>
      <c r="I83" s="41"/>
      <c r="J83" s="41"/>
      <c r="K83" s="41"/>
      <c r="L83" s="14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115</v>
      </c>
      <c r="D84" s="41"/>
      <c r="E84" s="41"/>
      <c r="F84" s="41"/>
      <c r="G84" s="41"/>
      <c r="H84" s="41"/>
      <c r="I84" s="41"/>
      <c r="J84" s="41"/>
      <c r="K84" s="41"/>
      <c r="L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E13</f>
        <v>2 - Úpravy zátopy</v>
      </c>
      <c r="F85" s="41"/>
      <c r="G85" s="41"/>
      <c r="H85" s="41"/>
      <c r="I85" s="41"/>
      <c r="J85" s="41"/>
      <c r="K85" s="41"/>
      <c r="L85" s="14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F16</f>
        <v>Lužec nad Cidlinou</v>
      </c>
      <c r="G87" s="41"/>
      <c r="H87" s="41"/>
      <c r="I87" s="33" t="s">
        <v>23</v>
      </c>
      <c r="J87" s="73" t="str">
        <f>IF(J16="","",J16)</f>
        <v>2. 12. 2022</v>
      </c>
      <c r="K87" s="41"/>
      <c r="L87" s="14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25</v>
      </c>
      <c r="D89" s="41"/>
      <c r="E89" s="41"/>
      <c r="F89" s="28" t="str">
        <f>E19</f>
        <v>SPÚ ČR</v>
      </c>
      <c r="G89" s="41"/>
      <c r="H89" s="41"/>
      <c r="I89" s="33" t="s">
        <v>31</v>
      </c>
      <c r="J89" s="37" t="str">
        <f>E25</f>
        <v>NDCon s.r.o.</v>
      </c>
      <c r="K89" s="41"/>
      <c r="L89" s="14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29</v>
      </c>
      <c r="D90" s="41"/>
      <c r="E90" s="41"/>
      <c r="F90" s="28" t="str">
        <f>IF(E22="","",E22)</f>
        <v>Vyplň údaj</v>
      </c>
      <c r="G90" s="41"/>
      <c r="H90" s="41"/>
      <c r="I90" s="33" t="s">
        <v>34</v>
      </c>
      <c r="J90" s="37" t="str">
        <f>E28</f>
        <v>NDCon s.r.o.</v>
      </c>
      <c r="K90" s="41"/>
      <c r="L90" s="14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8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89"/>
      <c r="B92" s="190"/>
      <c r="C92" s="191" t="s">
        <v>132</v>
      </c>
      <c r="D92" s="192" t="s">
        <v>56</v>
      </c>
      <c r="E92" s="192" t="s">
        <v>52</v>
      </c>
      <c r="F92" s="192" t="s">
        <v>53</v>
      </c>
      <c r="G92" s="192" t="s">
        <v>133</v>
      </c>
      <c r="H92" s="192" t="s">
        <v>134</v>
      </c>
      <c r="I92" s="192" t="s">
        <v>135</v>
      </c>
      <c r="J92" s="192" t="s">
        <v>119</v>
      </c>
      <c r="K92" s="193" t="s">
        <v>136</v>
      </c>
      <c r="L92" s="194"/>
      <c r="M92" s="93" t="s">
        <v>19</v>
      </c>
      <c r="N92" s="94" t="s">
        <v>41</v>
      </c>
      <c r="O92" s="94" t="s">
        <v>137</v>
      </c>
      <c r="P92" s="94" t="s">
        <v>138</v>
      </c>
      <c r="Q92" s="94" t="s">
        <v>139</v>
      </c>
      <c r="R92" s="94" t="s">
        <v>140</v>
      </c>
      <c r="S92" s="94" t="s">
        <v>141</v>
      </c>
      <c r="T92" s="95" t="s">
        <v>142</v>
      </c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</row>
    <row r="93" s="2" customFormat="1" ht="22.8" customHeight="1">
      <c r="A93" s="39"/>
      <c r="B93" s="40"/>
      <c r="C93" s="100" t="s">
        <v>143</v>
      </c>
      <c r="D93" s="41"/>
      <c r="E93" s="41"/>
      <c r="F93" s="41"/>
      <c r="G93" s="41"/>
      <c r="H93" s="41"/>
      <c r="I93" s="41"/>
      <c r="J93" s="195">
        <f>BK93</f>
        <v>0</v>
      </c>
      <c r="K93" s="41"/>
      <c r="L93" s="45"/>
      <c r="M93" s="96"/>
      <c r="N93" s="196"/>
      <c r="O93" s="97"/>
      <c r="P93" s="197">
        <f>P94</f>
        <v>0</v>
      </c>
      <c r="Q93" s="97"/>
      <c r="R93" s="197">
        <f>R94</f>
        <v>0.15225</v>
      </c>
      <c r="S93" s="97"/>
      <c r="T93" s="198">
        <f>T94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70</v>
      </c>
      <c r="AU93" s="18" t="s">
        <v>120</v>
      </c>
      <c r="BK93" s="199">
        <f>BK94</f>
        <v>0</v>
      </c>
    </row>
    <row r="94" s="12" customFormat="1" ht="25.92" customHeight="1">
      <c r="A94" s="12"/>
      <c r="B94" s="200"/>
      <c r="C94" s="201"/>
      <c r="D94" s="202" t="s">
        <v>70</v>
      </c>
      <c r="E94" s="203" t="s">
        <v>144</v>
      </c>
      <c r="F94" s="203" t="s">
        <v>489</v>
      </c>
      <c r="G94" s="201"/>
      <c r="H94" s="201"/>
      <c r="I94" s="204"/>
      <c r="J94" s="205">
        <f>BK94</f>
        <v>0</v>
      </c>
      <c r="K94" s="201"/>
      <c r="L94" s="206"/>
      <c r="M94" s="207"/>
      <c r="N94" s="208"/>
      <c r="O94" s="208"/>
      <c r="P94" s="209">
        <f>P95</f>
        <v>0</v>
      </c>
      <c r="Q94" s="208"/>
      <c r="R94" s="209">
        <f>R95</f>
        <v>0.15225</v>
      </c>
      <c r="S94" s="208"/>
      <c r="T94" s="210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1" t="s">
        <v>75</v>
      </c>
      <c r="AT94" s="212" t="s">
        <v>70</v>
      </c>
      <c r="AU94" s="212" t="s">
        <v>71</v>
      </c>
      <c r="AY94" s="211" t="s">
        <v>145</v>
      </c>
      <c r="BK94" s="213">
        <f>BK95</f>
        <v>0</v>
      </c>
    </row>
    <row r="95" s="12" customFormat="1" ht="22.8" customHeight="1">
      <c r="A95" s="12"/>
      <c r="B95" s="200"/>
      <c r="C95" s="201"/>
      <c r="D95" s="202" t="s">
        <v>70</v>
      </c>
      <c r="E95" s="214" t="s">
        <v>75</v>
      </c>
      <c r="F95" s="214" t="s">
        <v>146</v>
      </c>
      <c r="G95" s="201"/>
      <c r="H95" s="201"/>
      <c r="I95" s="204"/>
      <c r="J95" s="215">
        <f>BK95</f>
        <v>0</v>
      </c>
      <c r="K95" s="201"/>
      <c r="L95" s="206"/>
      <c r="M95" s="207"/>
      <c r="N95" s="208"/>
      <c r="O95" s="208"/>
      <c r="P95" s="209">
        <f>SUM(P96:P165)</f>
        <v>0</v>
      </c>
      <c r="Q95" s="208"/>
      <c r="R95" s="209">
        <f>SUM(R96:R165)</f>
        <v>0.15225</v>
      </c>
      <c r="S95" s="208"/>
      <c r="T95" s="210">
        <f>SUM(T96:T165)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1" t="s">
        <v>75</v>
      </c>
      <c r="AT95" s="212" t="s">
        <v>70</v>
      </c>
      <c r="AU95" s="212" t="s">
        <v>75</v>
      </c>
      <c r="AY95" s="211" t="s">
        <v>145</v>
      </c>
      <c r="BK95" s="213">
        <f>SUM(BK96:BK165)</f>
        <v>0</v>
      </c>
    </row>
    <row r="96" s="2" customFormat="1" ht="16.5" customHeight="1">
      <c r="A96" s="39"/>
      <c r="B96" s="40"/>
      <c r="C96" s="216" t="s">
        <v>75</v>
      </c>
      <c r="D96" s="216" t="s">
        <v>148</v>
      </c>
      <c r="E96" s="217" t="s">
        <v>490</v>
      </c>
      <c r="F96" s="218" t="s">
        <v>491</v>
      </c>
      <c r="G96" s="219" t="s">
        <v>151</v>
      </c>
      <c r="H96" s="220">
        <v>4800</v>
      </c>
      <c r="I96" s="221"/>
      <c r="J96" s="222">
        <f>ROUND(I96*H96,2)</f>
        <v>0</v>
      </c>
      <c r="K96" s="218" t="s">
        <v>152</v>
      </c>
      <c r="L96" s="45"/>
      <c r="M96" s="223" t="s">
        <v>19</v>
      </c>
      <c r="N96" s="224" t="s">
        <v>42</v>
      </c>
      <c r="O96" s="85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7" t="s">
        <v>153</v>
      </c>
      <c r="AT96" s="227" t="s">
        <v>148</v>
      </c>
      <c r="AU96" s="227" t="s">
        <v>79</v>
      </c>
      <c r="AY96" s="18" t="s">
        <v>145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8" t="s">
        <v>75</v>
      </c>
      <c r="BK96" s="228">
        <f>ROUND(I96*H96,2)</f>
        <v>0</v>
      </c>
      <c r="BL96" s="18" t="s">
        <v>153</v>
      </c>
      <c r="BM96" s="227" t="s">
        <v>492</v>
      </c>
    </row>
    <row r="97" s="2" customFormat="1">
      <c r="A97" s="39"/>
      <c r="B97" s="40"/>
      <c r="C97" s="41"/>
      <c r="D97" s="229" t="s">
        <v>155</v>
      </c>
      <c r="E97" s="41"/>
      <c r="F97" s="230" t="s">
        <v>493</v>
      </c>
      <c r="G97" s="41"/>
      <c r="H97" s="41"/>
      <c r="I97" s="231"/>
      <c r="J97" s="41"/>
      <c r="K97" s="41"/>
      <c r="L97" s="45"/>
      <c r="M97" s="232"/>
      <c r="N97" s="233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155</v>
      </c>
      <c r="AU97" s="18" t="s">
        <v>79</v>
      </c>
    </row>
    <row r="98" s="2" customFormat="1">
      <c r="A98" s="39"/>
      <c r="B98" s="40"/>
      <c r="C98" s="41"/>
      <c r="D98" s="234" t="s">
        <v>157</v>
      </c>
      <c r="E98" s="41"/>
      <c r="F98" s="235" t="s">
        <v>494</v>
      </c>
      <c r="G98" s="41"/>
      <c r="H98" s="41"/>
      <c r="I98" s="231"/>
      <c r="J98" s="41"/>
      <c r="K98" s="41"/>
      <c r="L98" s="45"/>
      <c r="M98" s="232"/>
      <c r="N98" s="233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157</v>
      </c>
      <c r="AU98" s="18" t="s">
        <v>79</v>
      </c>
    </row>
    <row r="99" s="2" customFormat="1">
      <c r="A99" s="39"/>
      <c r="B99" s="40"/>
      <c r="C99" s="41"/>
      <c r="D99" s="229" t="s">
        <v>230</v>
      </c>
      <c r="E99" s="41"/>
      <c r="F99" s="268" t="s">
        <v>495</v>
      </c>
      <c r="G99" s="41"/>
      <c r="H99" s="41"/>
      <c r="I99" s="231"/>
      <c r="J99" s="41"/>
      <c r="K99" s="41"/>
      <c r="L99" s="45"/>
      <c r="M99" s="232"/>
      <c r="N99" s="233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230</v>
      </c>
      <c r="AU99" s="18" t="s">
        <v>79</v>
      </c>
    </row>
    <row r="100" s="13" customFormat="1">
      <c r="A100" s="13"/>
      <c r="B100" s="236"/>
      <c r="C100" s="237"/>
      <c r="D100" s="229" t="s">
        <v>159</v>
      </c>
      <c r="E100" s="238" t="s">
        <v>19</v>
      </c>
      <c r="F100" s="239" t="s">
        <v>496</v>
      </c>
      <c r="G100" s="237"/>
      <c r="H100" s="238" t="s">
        <v>19</v>
      </c>
      <c r="I100" s="240"/>
      <c r="J100" s="237"/>
      <c r="K100" s="237"/>
      <c r="L100" s="241"/>
      <c r="M100" s="242"/>
      <c r="N100" s="243"/>
      <c r="O100" s="243"/>
      <c r="P100" s="243"/>
      <c r="Q100" s="243"/>
      <c r="R100" s="243"/>
      <c r="S100" s="243"/>
      <c r="T100" s="24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5" t="s">
        <v>159</v>
      </c>
      <c r="AU100" s="245" t="s">
        <v>79</v>
      </c>
      <c r="AV100" s="13" t="s">
        <v>75</v>
      </c>
      <c r="AW100" s="13" t="s">
        <v>33</v>
      </c>
      <c r="AX100" s="13" t="s">
        <v>71</v>
      </c>
      <c r="AY100" s="245" t="s">
        <v>145</v>
      </c>
    </row>
    <row r="101" s="14" customFormat="1">
      <c r="A101" s="14"/>
      <c r="B101" s="246"/>
      <c r="C101" s="247"/>
      <c r="D101" s="229" t="s">
        <v>159</v>
      </c>
      <c r="E101" s="248" t="s">
        <v>497</v>
      </c>
      <c r="F101" s="249" t="s">
        <v>498</v>
      </c>
      <c r="G101" s="247"/>
      <c r="H101" s="250">
        <v>4800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6" t="s">
        <v>159</v>
      </c>
      <c r="AU101" s="256" t="s">
        <v>79</v>
      </c>
      <c r="AV101" s="14" t="s">
        <v>79</v>
      </c>
      <c r="AW101" s="14" t="s">
        <v>33</v>
      </c>
      <c r="AX101" s="14" t="s">
        <v>75</v>
      </c>
      <c r="AY101" s="256" t="s">
        <v>145</v>
      </c>
    </row>
    <row r="102" s="2" customFormat="1" ht="21.75" customHeight="1">
      <c r="A102" s="39"/>
      <c r="B102" s="40"/>
      <c r="C102" s="216" t="s">
        <v>79</v>
      </c>
      <c r="D102" s="216" t="s">
        <v>148</v>
      </c>
      <c r="E102" s="217" t="s">
        <v>499</v>
      </c>
      <c r="F102" s="218" t="s">
        <v>500</v>
      </c>
      <c r="G102" s="219" t="s">
        <v>151</v>
      </c>
      <c r="H102" s="220">
        <v>18200</v>
      </c>
      <c r="I102" s="221"/>
      <c r="J102" s="222">
        <f>ROUND(I102*H102,2)</f>
        <v>0</v>
      </c>
      <c r="K102" s="218" t="s">
        <v>152</v>
      </c>
      <c r="L102" s="45"/>
      <c r="M102" s="223" t="s">
        <v>19</v>
      </c>
      <c r="N102" s="224" t="s">
        <v>42</v>
      </c>
      <c r="O102" s="85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7" t="s">
        <v>153</v>
      </c>
      <c r="AT102" s="227" t="s">
        <v>148</v>
      </c>
      <c r="AU102" s="227" t="s">
        <v>79</v>
      </c>
      <c r="AY102" s="18" t="s">
        <v>145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8" t="s">
        <v>75</v>
      </c>
      <c r="BK102" s="228">
        <f>ROUND(I102*H102,2)</f>
        <v>0</v>
      </c>
      <c r="BL102" s="18" t="s">
        <v>153</v>
      </c>
      <c r="BM102" s="227" t="s">
        <v>501</v>
      </c>
    </row>
    <row r="103" s="2" customFormat="1">
      <c r="A103" s="39"/>
      <c r="B103" s="40"/>
      <c r="C103" s="41"/>
      <c r="D103" s="229" t="s">
        <v>155</v>
      </c>
      <c r="E103" s="41"/>
      <c r="F103" s="230" t="s">
        <v>502</v>
      </c>
      <c r="G103" s="41"/>
      <c r="H103" s="41"/>
      <c r="I103" s="231"/>
      <c r="J103" s="41"/>
      <c r="K103" s="41"/>
      <c r="L103" s="45"/>
      <c r="M103" s="232"/>
      <c r="N103" s="233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155</v>
      </c>
      <c r="AU103" s="18" t="s">
        <v>79</v>
      </c>
    </row>
    <row r="104" s="2" customFormat="1">
      <c r="A104" s="39"/>
      <c r="B104" s="40"/>
      <c r="C104" s="41"/>
      <c r="D104" s="234" t="s">
        <v>157</v>
      </c>
      <c r="E104" s="41"/>
      <c r="F104" s="235" t="s">
        <v>503</v>
      </c>
      <c r="G104" s="41"/>
      <c r="H104" s="41"/>
      <c r="I104" s="231"/>
      <c r="J104" s="41"/>
      <c r="K104" s="41"/>
      <c r="L104" s="45"/>
      <c r="M104" s="232"/>
      <c r="N104" s="233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157</v>
      </c>
      <c r="AU104" s="18" t="s">
        <v>79</v>
      </c>
    </row>
    <row r="105" s="2" customFormat="1">
      <c r="A105" s="39"/>
      <c r="B105" s="40"/>
      <c r="C105" s="41"/>
      <c r="D105" s="229" t="s">
        <v>230</v>
      </c>
      <c r="E105" s="41"/>
      <c r="F105" s="268" t="s">
        <v>504</v>
      </c>
      <c r="G105" s="41"/>
      <c r="H105" s="41"/>
      <c r="I105" s="231"/>
      <c r="J105" s="41"/>
      <c r="K105" s="41"/>
      <c r="L105" s="45"/>
      <c r="M105" s="232"/>
      <c r="N105" s="233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230</v>
      </c>
      <c r="AU105" s="18" t="s">
        <v>79</v>
      </c>
    </row>
    <row r="106" s="2" customFormat="1">
      <c r="A106" s="39"/>
      <c r="B106" s="40"/>
      <c r="C106" s="41"/>
      <c r="D106" s="229" t="s">
        <v>187</v>
      </c>
      <c r="E106" s="41"/>
      <c r="F106" s="268" t="s">
        <v>505</v>
      </c>
      <c r="G106" s="41"/>
      <c r="H106" s="41"/>
      <c r="I106" s="231"/>
      <c r="J106" s="41"/>
      <c r="K106" s="41"/>
      <c r="L106" s="45"/>
      <c r="M106" s="232"/>
      <c r="N106" s="233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187</v>
      </c>
      <c r="AU106" s="18" t="s">
        <v>79</v>
      </c>
    </row>
    <row r="107" s="13" customFormat="1">
      <c r="A107" s="13"/>
      <c r="B107" s="236"/>
      <c r="C107" s="237"/>
      <c r="D107" s="229" t="s">
        <v>159</v>
      </c>
      <c r="E107" s="238" t="s">
        <v>19</v>
      </c>
      <c r="F107" s="239" t="s">
        <v>506</v>
      </c>
      <c r="G107" s="237"/>
      <c r="H107" s="238" t="s">
        <v>19</v>
      </c>
      <c r="I107" s="240"/>
      <c r="J107" s="237"/>
      <c r="K107" s="237"/>
      <c r="L107" s="241"/>
      <c r="M107" s="242"/>
      <c r="N107" s="243"/>
      <c r="O107" s="243"/>
      <c r="P107" s="243"/>
      <c r="Q107" s="243"/>
      <c r="R107" s="243"/>
      <c r="S107" s="243"/>
      <c r="T107" s="24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5" t="s">
        <v>159</v>
      </c>
      <c r="AU107" s="245" t="s">
        <v>79</v>
      </c>
      <c r="AV107" s="13" t="s">
        <v>75</v>
      </c>
      <c r="AW107" s="13" t="s">
        <v>33</v>
      </c>
      <c r="AX107" s="13" t="s">
        <v>71</v>
      </c>
      <c r="AY107" s="245" t="s">
        <v>145</v>
      </c>
    </row>
    <row r="108" s="14" customFormat="1">
      <c r="A108" s="14"/>
      <c r="B108" s="246"/>
      <c r="C108" s="247"/>
      <c r="D108" s="229" t="s">
        <v>159</v>
      </c>
      <c r="E108" s="248" t="s">
        <v>507</v>
      </c>
      <c r="F108" s="249" t="s">
        <v>508</v>
      </c>
      <c r="G108" s="247"/>
      <c r="H108" s="250">
        <v>18200</v>
      </c>
      <c r="I108" s="251"/>
      <c r="J108" s="247"/>
      <c r="K108" s="247"/>
      <c r="L108" s="252"/>
      <c r="M108" s="253"/>
      <c r="N108" s="254"/>
      <c r="O108" s="254"/>
      <c r="P108" s="254"/>
      <c r="Q108" s="254"/>
      <c r="R108" s="254"/>
      <c r="S108" s="254"/>
      <c r="T108" s="25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6" t="s">
        <v>159</v>
      </c>
      <c r="AU108" s="256" t="s">
        <v>79</v>
      </c>
      <c r="AV108" s="14" t="s">
        <v>79</v>
      </c>
      <c r="AW108" s="14" t="s">
        <v>33</v>
      </c>
      <c r="AX108" s="14" t="s">
        <v>75</v>
      </c>
      <c r="AY108" s="256" t="s">
        <v>145</v>
      </c>
    </row>
    <row r="109" s="2" customFormat="1" ht="21.75" customHeight="1">
      <c r="A109" s="39"/>
      <c r="B109" s="40"/>
      <c r="C109" s="216" t="s">
        <v>86</v>
      </c>
      <c r="D109" s="216" t="s">
        <v>148</v>
      </c>
      <c r="E109" s="217" t="s">
        <v>509</v>
      </c>
      <c r="F109" s="218" t="s">
        <v>510</v>
      </c>
      <c r="G109" s="219" t="s">
        <v>151</v>
      </c>
      <c r="H109" s="220">
        <v>18200</v>
      </c>
      <c r="I109" s="221"/>
      <c r="J109" s="222">
        <f>ROUND(I109*H109,2)</f>
        <v>0</v>
      </c>
      <c r="K109" s="218" t="s">
        <v>152</v>
      </c>
      <c r="L109" s="45"/>
      <c r="M109" s="223" t="s">
        <v>19</v>
      </c>
      <c r="N109" s="224" t="s">
        <v>42</v>
      </c>
      <c r="O109" s="85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7" t="s">
        <v>153</v>
      </c>
      <c r="AT109" s="227" t="s">
        <v>148</v>
      </c>
      <c r="AU109" s="227" t="s">
        <v>79</v>
      </c>
      <c r="AY109" s="18" t="s">
        <v>145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8" t="s">
        <v>75</v>
      </c>
      <c r="BK109" s="228">
        <f>ROUND(I109*H109,2)</f>
        <v>0</v>
      </c>
      <c r="BL109" s="18" t="s">
        <v>153</v>
      </c>
      <c r="BM109" s="227" t="s">
        <v>511</v>
      </c>
    </row>
    <row r="110" s="2" customFormat="1">
      <c r="A110" s="39"/>
      <c r="B110" s="40"/>
      <c r="C110" s="41"/>
      <c r="D110" s="229" t="s">
        <v>155</v>
      </c>
      <c r="E110" s="41"/>
      <c r="F110" s="230" t="s">
        <v>512</v>
      </c>
      <c r="G110" s="41"/>
      <c r="H110" s="41"/>
      <c r="I110" s="231"/>
      <c r="J110" s="41"/>
      <c r="K110" s="41"/>
      <c r="L110" s="45"/>
      <c r="M110" s="232"/>
      <c r="N110" s="233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155</v>
      </c>
      <c r="AU110" s="18" t="s">
        <v>79</v>
      </c>
    </row>
    <row r="111" s="2" customFormat="1">
      <c r="A111" s="39"/>
      <c r="B111" s="40"/>
      <c r="C111" s="41"/>
      <c r="D111" s="234" t="s">
        <v>157</v>
      </c>
      <c r="E111" s="41"/>
      <c r="F111" s="235" t="s">
        <v>513</v>
      </c>
      <c r="G111" s="41"/>
      <c r="H111" s="41"/>
      <c r="I111" s="231"/>
      <c r="J111" s="41"/>
      <c r="K111" s="41"/>
      <c r="L111" s="45"/>
      <c r="M111" s="232"/>
      <c r="N111" s="233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157</v>
      </c>
      <c r="AU111" s="18" t="s">
        <v>79</v>
      </c>
    </row>
    <row r="112" s="2" customFormat="1">
      <c r="A112" s="39"/>
      <c r="B112" s="40"/>
      <c r="C112" s="41"/>
      <c r="D112" s="229" t="s">
        <v>230</v>
      </c>
      <c r="E112" s="41"/>
      <c r="F112" s="268" t="s">
        <v>514</v>
      </c>
      <c r="G112" s="41"/>
      <c r="H112" s="41"/>
      <c r="I112" s="231"/>
      <c r="J112" s="41"/>
      <c r="K112" s="41"/>
      <c r="L112" s="45"/>
      <c r="M112" s="232"/>
      <c r="N112" s="233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230</v>
      </c>
      <c r="AU112" s="18" t="s">
        <v>79</v>
      </c>
    </row>
    <row r="113" s="13" customFormat="1">
      <c r="A113" s="13"/>
      <c r="B113" s="236"/>
      <c r="C113" s="237"/>
      <c r="D113" s="229" t="s">
        <v>159</v>
      </c>
      <c r="E113" s="238" t="s">
        <v>19</v>
      </c>
      <c r="F113" s="239" t="s">
        <v>515</v>
      </c>
      <c r="G113" s="237"/>
      <c r="H113" s="238" t="s">
        <v>19</v>
      </c>
      <c r="I113" s="240"/>
      <c r="J113" s="237"/>
      <c r="K113" s="237"/>
      <c r="L113" s="241"/>
      <c r="M113" s="242"/>
      <c r="N113" s="243"/>
      <c r="O113" s="243"/>
      <c r="P113" s="243"/>
      <c r="Q113" s="243"/>
      <c r="R113" s="243"/>
      <c r="S113" s="243"/>
      <c r="T113" s="24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5" t="s">
        <v>159</v>
      </c>
      <c r="AU113" s="245" t="s">
        <v>79</v>
      </c>
      <c r="AV113" s="13" t="s">
        <v>75</v>
      </c>
      <c r="AW113" s="13" t="s">
        <v>33</v>
      </c>
      <c r="AX113" s="13" t="s">
        <v>71</v>
      </c>
      <c r="AY113" s="245" t="s">
        <v>145</v>
      </c>
    </row>
    <row r="114" s="14" customFormat="1">
      <c r="A114" s="14"/>
      <c r="B114" s="246"/>
      <c r="C114" s="247"/>
      <c r="D114" s="229" t="s">
        <v>159</v>
      </c>
      <c r="E114" s="248" t="s">
        <v>516</v>
      </c>
      <c r="F114" s="249" t="s">
        <v>517</v>
      </c>
      <c r="G114" s="247"/>
      <c r="H114" s="250">
        <v>2074</v>
      </c>
      <c r="I114" s="251"/>
      <c r="J114" s="247"/>
      <c r="K114" s="247"/>
      <c r="L114" s="252"/>
      <c r="M114" s="253"/>
      <c r="N114" s="254"/>
      <c r="O114" s="254"/>
      <c r="P114" s="254"/>
      <c r="Q114" s="254"/>
      <c r="R114" s="254"/>
      <c r="S114" s="254"/>
      <c r="T114" s="25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6" t="s">
        <v>159</v>
      </c>
      <c r="AU114" s="256" t="s">
        <v>79</v>
      </c>
      <c r="AV114" s="14" t="s">
        <v>79</v>
      </c>
      <c r="AW114" s="14" t="s">
        <v>33</v>
      </c>
      <c r="AX114" s="14" t="s">
        <v>71</v>
      </c>
      <c r="AY114" s="256" t="s">
        <v>145</v>
      </c>
    </row>
    <row r="115" s="13" customFormat="1">
      <c r="A115" s="13"/>
      <c r="B115" s="236"/>
      <c r="C115" s="237"/>
      <c r="D115" s="229" t="s">
        <v>159</v>
      </c>
      <c r="E115" s="238" t="s">
        <v>19</v>
      </c>
      <c r="F115" s="239" t="s">
        <v>518</v>
      </c>
      <c r="G115" s="237"/>
      <c r="H115" s="238" t="s">
        <v>19</v>
      </c>
      <c r="I115" s="240"/>
      <c r="J115" s="237"/>
      <c r="K115" s="237"/>
      <c r="L115" s="241"/>
      <c r="M115" s="242"/>
      <c r="N115" s="243"/>
      <c r="O115" s="243"/>
      <c r="P115" s="243"/>
      <c r="Q115" s="243"/>
      <c r="R115" s="243"/>
      <c r="S115" s="243"/>
      <c r="T115" s="24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5" t="s">
        <v>159</v>
      </c>
      <c r="AU115" s="245" t="s">
        <v>79</v>
      </c>
      <c r="AV115" s="13" t="s">
        <v>75</v>
      </c>
      <c r="AW115" s="13" t="s">
        <v>33</v>
      </c>
      <c r="AX115" s="13" t="s">
        <v>71</v>
      </c>
      <c r="AY115" s="245" t="s">
        <v>145</v>
      </c>
    </row>
    <row r="116" s="14" customFormat="1">
      <c r="A116" s="14"/>
      <c r="B116" s="246"/>
      <c r="C116" s="247"/>
      <c r="D116" s="229" t="s">
        <v>159</v>
      </c>
      <c r="E116" s="248" t="s">
        <v>19</v>
      </c>
      <c r="F116" s="249" t="s">
        <v>519</v>
      </c>
      <c r="G116" s="247"/>
      <c r="H116" s="250">
        <v>16126</v>
      </c>
      <c r="I116" s="251"/>
      <c r="J116" s="247"/>
      <c r="K116" s="247"/>
      <c r="L116" s="252"/>
      <c r="M116" s="253"/>
      <c r="N116" s="254"/>
      <c r="O116" s="254"/>
      <c r="P116" s="254"/>
      <c r="Q116" s="254"/>
      <c r="R116" s="254"/>
      <c r="S116" s="254"/>
      <c r="T116" s="25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6" t="s">
        <v>159</v>
      </c>
      <c r="AU116" s="256" t="s">
        <v>79</v>
      </c>
      <c r="AV116" s="14" t="s">
        <v>79</v>
      </c>
      <c r="AW116" s="14" t="s">
        <v>33</v>
      </c>
      <c r="AX116" s="14" t="s">
        <v>71</v>
      </c>
      <c r="AY116" s="256" t="s">
        <v>145</v>
      </c>
    </row>
    <row r="117" s="15" customFormat="1">
      <c r="A117" s="15"/>
      <c r="B117" s="257"/>
      <c r="C117" s="258"/>
      <c r="D117" s="229" t="s">
        <v>159</v>
      </c>
      <c r="E117" s="259" t="s">
        <v>19</v>
      </c>
      <c r="F117" s="260" t="s">
        <v>172</v>
      </c>
      <c r="G117" s="258"/>
      <c r="H117" s="261">
        <v>18200</v>
      </c>
      <c r="I117" s="262"/>
      <c r="J117" s="258"/>
      <c r="K117" s="258"/>
      <c r="L117" s="263"/>
      <c r="M117" s="264"/>
      <c r="N117" s="265"/>
      <c r="O117" s="265"/>
      <c r="P117" s="265"/>
      <c r="Q117" s="265"/>
      <c r="R117" s="265"/>
      <c r="S117" s="265"/>
      <c r="T117" s="266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7" t="s">
        <v>159</v>
      </c>
      <c r="AU117" s="267" t="s">
        <v>79</v>
      </c>
      <c r="AV117" s="15" t="s">
        <v>153</v>
      </c>
      <c r="AW117" s="15" t="s">
        <v>33</v>
      </c>
      <c r="AX117" s="15" t="s">
        <v>75</v>
      </c>
      <c r="AY117" s="267" t="s">
        <v>145</v>
      </c>
    </row>
    <row r="118" s="2" customFormat="1" ht="24.15" customHeight="1">
      <c r="A118" s="39"/>
      <c r="B118" s="40"/>
      <c r="C118" s="216" t="s">
        <v>271</v>
      </c>
      <c r="D118" s="216" t="s">
        <v>148</v>
      </c>
      <c r="E118" s="217" t="s">
        <v>520</v>
      </c>
      <c r="F118" s="218" t="s">
        <v>521</v>
      </c>
      <c r="G118" s="219" t="s">
        <v>247</v>
      </c>
      <c r="H118" s="220">
        <v>19920</v>
      </c>
      <c r="I118" s="221"/>
      <c r="J118" s="222">
        <f>ROUND(I118*H118,2)</f>
        <v>0</v>
      </c>
      <c r="K118" s="218" t="s">
        <v>152</v>
      </c>
      <c r="L118" s="45"/>
      <c r="M118" s="223" t="s">
        <v>19</v>
      </c>
      <c r="N118" s="224" t="s">
        <v>42</v>
      </c>
      <c r="O118" s="85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7" t="s">
        <v>153</v>
      </c>
      <c r="AT118" s="227" t="s">
        <v>148</v>
      </c>
      <c r="AU118" s="227" t="s">
        <v>79</v>
      </c>
      <c r="AY118" s="18" t="s">
        <v>145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18" t="s">
        <v>75</v>
      </c>
      <c r="BK118" s="228">
        <f>ROUND(I118*H118,2)</f>
        <v>0</v>
      </c>
      <c r="BL118" s="18" t="s">
        <v>153</v>
      </c>
      <c r="BM118" s="227" t="s">
        <v>522</v>
      </c>
    </row>
    <row r="119" s="2" customFormat="1">
      <c r="A119" s="39"/>
      <c r="B119" s="40"/>
      <c r="C119" s="41"/>
      <c r="D119" s="229" t="s">
        <v>155</v>
      </c>
      <c r="E119" s="41"/>
      <c r="F119" s="230" t="s">
        <v>523</v>
      </c>
      <c r="G119" s="41"/>
      <c r="H119" s="41"/>
      <c r="I119" s="231"/>
      <c r="J119" s="41"/>
      <c r="K119" s="41"/>
      <c r="L119" s="45"/>
      <c r="M119" s="232"/>
      <c r="N119" s="233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155</v>
      </c>
      <c r="AU119" s="18" t="s">
        <v>79</v>
      </c>
    </row>
    <row r="120" s="2" customFormat="1">
      <c r="A120" s="39"/>
      <c r="B120" s="40"/>
      <c r="C120" s="41"/>
      <c r="D120" s="234" t="s">
        <v>157</v>
      </c>
      <c r="E120" s="41"/>
      <c r="F120" s="235" t="s">
        <v>524</v>
      </c>
      <c r="G120" s="41"/>
      <c r="H120" s="41"/>
      <c r="I120" s="231"/>
      <c r="J120" s="41"/>
      <c r="K120" s="41"/>
      <c r="L120" s="45"/>
      <c r="M120" s="232"/>
      <c r="N120" s="233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157</v>
      </c>
      <c r="AU120" s="18" t="s">
        <v>79</v>
      </c>
    </row>
    <row r="121" s="2" customFormat="1">
      <c r="A121" s="39"/>
      <c r="B121" s="40"/>
      <c r="C121" s="41"/>
      <c r="D121" s="229" t="s">
        <v>230</v>
      </c>
      <c r="E121" s="41"/>
      <c r="F121" s="268" t="s">
        <v>525</v>
      </c>
      <c r="G121" s="41"/>
      <c r="H121" s="41"/>
      <c r="I121" s="231"/>
      <c r="J121" s="41"/>
      <c r="K121" s="41"/>
      <c r="L121" s="45"/>
      <c r="M121" s="232"/>
      <c r="N121" s="233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230</v>
      </c>
      <c r="AU121" s="18" t="s">
        <v>79</v>
      </c>
    </row>
    <row r="122" s="2" customFormat="1">
      <c r="A122" s="39"/>
      <c r="B122" s="40"/>
      <c r="C122" s="41"/>
      <c r="D122" s="229" t="s">
        <v>187</v>
      </c>
      <c r="E122" s="41"/>
      <c r="F122" s="268" t="s">
        <v>526</v>
      </c>
      <c r="G122" s="41"/>
      <c r="H122" s="41"/>
      <c r="I122" s="231"/>
      <c r="J122" s="41"/>
      <c r="K122" s="41"/>
      <c r="L122" s="45"/>
      <c r="M122" s="232"/>
      <c r="N122" s="233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187</v>
      </c>
      <c r="AU122" s="18" t="s">
        <v>79</v>
      </c>
    </row>
    <row r="123" s="13" customFormat="1">
      <c r="A123" s="13"/>
      <c r="B123" s="236"/>
      <c r="C123" s="237"/>
      <c r="D123" s="229" t="s">
        <v>159</v>
      </c>
      <c r="E123" s="238" t="s">
        <v>19</v>
      </c>
      <c r="F123" s="239" t="s">
        <v>527</v>
      </c>
      <c r="G123" s="237"/>
      <c r="H123" s="238" t="s">
        <v>19</v>
      </c>
      <c r="I123" s="240"/>
      <c r="J123" s="237"/>
      <c r="K123" s="237"/>
      <c r="L123" s="241"/>
      <c r="M123" s="242"/>
      <c r="N123" s="243"/>
      <c r="O123" s="243"/>
      <c r="P123" s="243"/>
      <c r="Q123" s="243"/>
      <c r="R123" s="243"/>
      <c r="S123" s="243"/>
      <c r="T123" s="24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5" t="s">
        <v>159</v>
      </c>
      <c r="AU123" s="245" t="s">
        <v>79</v>
      </c>
      <c r="AV123" s="13" t="s">
        <v>75</v>
      </c>
      <c r="AW123" s="13" t="s">
        <v>33</v>
      </c>
      <c r="AX123" s="13" t="s">
        <v>71</v>
      </c>
      <c r="AY123" s="245" t="s">
        <v>145</v>
      </c>
    </row>
    <row r="124" s="14" customFormat="1">
      <c r="A124" s="14"/>
      <c r="B124" s="246"/>
      <c r="C124" s="247"/>
      <c r="D124" s="229" t="s">
        <v>159</v>
      </c>
      <c r="E124" s="248" t="s">
        <v>19</v>
      </c>
      <c r="F124" s="249" t="s">
        <v>528</v>
      </c>
      <c r="G124" s="247"/>
      <c r="H124" s="250">
        <v>19920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6" t="s">
        <v>159</v>
      </c>
      <c r="AU124" s="256" t="s">
        <v>79</v>
      </c>
      <c r="AV124" s="14" t="s">
        <v>79</v>
      </c>
      <c r="AW124" s="14" t="s">
        <v>33</v>
      </c>
      <c r="AX124" s="14" t="s">
        <v>75</v>
      </c>
      <c r="AY124" s="256" t="s">
        <v>145</v>
      </c>
    </row>
    <row r="125" s="2" customFormat="1" ht="16.5" customHeight="1">
      <c r="A125" s="39"/>
      <c r="B125" s="40"/>
      <c r="C125" s="216" t="s">
        <v>281</v>
      </c>
      <c r="D125" s="216" t="s">
        <v>148</v>
      </c>
      <c r="E125" s="217" t="s">
        <v>529</v>
      </c>
      <c r="F125" s="218" t="s">
        <v>530</v>
      </c>
      <c r="G125" s="219" t="s">
        <v>151</v>
      </c>
      <c r="H125" s="220">
        <v>16126</v>
      </c>
      <c r="I125" s="221"/>
      <c r="J125" s="222">
        <f>ROUND(I125*H125,2)</f>
        <v>0</v>
      </c>
      <c r="K125" s="218" t="s">
        <v>152</v>
      </c>
      <c r="L125" s="45"/>
      <c r="M125" s="223" t="s">
        <v>19</v>
      </c>
      <c r="N125" s="224" t="s">
        <v>42</v>
      </c>
      <c r="O125" s="85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7" t="s">
        <v>153</v>
      </c>
      <c r="AT125" s="227" t="s">
        <v>148</v>
      </c>
      <c r="AU125" s="227" t="s">
        <v>79</v>
      </c>
      <c r="AY125" s="18" t="s">
        <v>145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8" t="s">
        <v>75</v>
      </c>
      <c r="BK125" s="228">
        <f>ROUND(I125*H125,2)</f>
        <v>0</v>
      </c>
      <c r="BL125" s="18" t="s">
        <v>153</v>
      </c>
      <c r="BM125" s="227" t="s">
        <v>531</v>
      </c>
    </row>
    <row r="126" s="2" customFormat="1">
      <c r="A126" s="39"/>
      <c r="B126" s="40"/>
      <c r="C126" s="41"/>
      <c r="D126" s="229" t="s">
        <v>155</v>
      </c>
      <c r="E126" s="41"/>
      <c r="F126" s="230" t="s">
        <v>532</v>
      </c>
      <c r="G126" s="41"/>
      <c r="H126" s="41"/>
      <c r="I126" s="231"/>
      <c r="J126" s="41"/>
      <c r="K126" s="41"/>
      <c r="L126" s="45"/>
      <c r="M126" s="232"/>
      <c r="N126" s="233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155</v>
      </c>
      <c r="AU126" s="18" t="s">
        <v>79</v>
      </c>
    </row>
    <row r="127" s="2" customFormat="1">
      <c r="A127" s="39"/>
      <c r="B127" s="40"/>
      <c r="C127" s="41"/>
      <c r="D127" s="234" t="s">
        <v>157</v>
      </c>
      <c r="E127" s="41"/>
      <c r="F127" s="235" t="s">
        <v>533</v>
      </c>
      <c r="G127" s="41"/>
      <c r="H127" s="41"/>
      <c r="I127" s="231"/>
      <c r="J127" s="41"/>
      <c r="K127" s="41"/>
      <c r="L127" s="45"/>
      <c r="M127" s="232"/>
      <c r="N127" s="233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157</v>
      </c>
      <c r="AU127" s="18" t="s">
        <v>79</v>
      </c>
    </row>
    <row r="128" s="2" customFormat="1">
      <c r="A128" s="39"/>
      <c r="B128" s="40"/>
      <c r="C128" s="41"/>
      <c r="D128" s="229" t="s">
        <v>187</v>
      </c>
      <c r="E128" s="41"/>
      <c r="F128" s="268" t="s">
        <v>534</v>
      </c>
      <c r="G128" s="41"/>
      <c r="H128" s="41"/>
      <c r="I128" s="231"/>
      <c r="J128" s="41"/>
      <c r="K128" s="41"/>
      <c r="L128" s="45"/>
      <c r="M128" s="232"/>
      <c r="N128" s="233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187</v>
      </c>
      <c r="AU128" s="18" t="s">
        <v>79</v>
      </c>
    </row>
    <row r="129" s="13" customFormat="1">
      <c r="A129" s="13"/>
      <c r="B129" s="236"/>
      <c r="C129" s="237"/>
      <c r="D129" s="229" t="s">
        <v>159</v>
      </c>
      <c r="E129" s="238" t="s">
        <v>19</v>
      </c>
      <c r="F129" s="239" t="s">
        <v>535</v>
      </c>
      <c r="G129" s="237"/>
      <c r="H129" s="238" t="s">
        <v>19</v>
      </c>
      <c r="I129" s="240"/>
      <c r="J129" s="237"/>
      <c r="K129" s="237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159</v>
      </c>
      <c r="AU129" s="245" t="s">
        <v>79</v>
      </c>
      <c r="AV129" s="13" t="s">
        <v>75</v>
      </c>
      <c r="AW129" s="13" t="s">
        <v>33</v>
      </c>
      <c r="AX129" s="13" t="s">
        <v>71</v>
      </c>
      <c r="AY129" s="245" t="s">
        <v>145</v>
      </c>
    </row>
    <row r="130" s="14" customFormat="1">
      <c r="A130" s="14"/>
      <c r="B130" s="246"/>
      <c r="C130" s="247"/>
      <c r="D130" s="229" t="s">
        <v>159</v>
      </c>
      <c r="E130" s="248" t="s">
        <v>536</v>
      </c>
      <c r="F130" s="249" t="s">
        <v>537</v>
      </c>
      <c r="G130" s="247"/>
      <c r="H130" s="250">
        <v>4400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6" t="s">
        <v>159</v>
      </c>
      <c r="AU130" s="256" t="s">
        <v>79</v>
      </c>
      <c r="AV130" s="14" t="s">
        <v>79</v>
      </c>
      <c r="AW130" s="14" t="s">
        <v>33</v>
      </c>
      <c r="AX130" s="14" t="s">
        <v>71</v>
      </c>
      <c r="AY130" s="256" t="s">
        <v>145</v>
      </c>
    </row>
    <row r="131" s="13" customFormat="1">
      <c r="A131" s="13"/>
      <c r="B131" s="236"/>
      <c r="C131" s="237"/>
      <c r="D131" s="229" t="s">
        <v>159</v>
      </c>
      <c r="E131" s="238" t="s">
        <v>19</v>
      </c>
      <c r="F131" s="239" t="s">
        <v>538</v>
      </c>
      <c r="G131" s="237"/>
      <c r="H131" s="238" t="s">
        <v>19</v>
      </c>
      <c r="I131" s="240"/>
      <c r="J131" s="237"/>
      <c r="K131" s="237"/>
      <c r="L131" s="241"/>
      <c r="M131" s="242"/>
      <c r="N131" s="243"/>
      <c r="O131" s="243"/>
      <c r="P131" s="243"/>
      <c r="Q131" s="243"/>
      <c r="R131" s="243"/>
      <c r="S131" s="243"/>
      <c r="T131" s="24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159</v>
      </c>
      <c r="AU131" s="245" t="s">
        <v>79</v>
      </c>
      <c r="AV131" s="13" t="s">
        <v>75</v>
      </c>
      <c r="AW131" s="13" t="s">
        <v>33</v>
      </c>
      <c r="AX131" s="13" t="s">
        <v>71</v>
      </c>
      <c r="AY131" s="245" t="s">
        <v>145</v>
      </c>
    </row>
    <row r="132" s="14" customFormat="1">
      <c r="A132" s="14"/>
      <c r="B132" s="246"/>
      <c r="C132" s="247"/>
      <c r="D132" s="229" t="s">
        <v>159</v>
      </c>
      <c r="E132" s="248" t="s">
        <v>19</v>
      </c>
      <c r="F132" s="249" t="s">
        <v>539</v>
      </c>
      <c r="G132" s="247"/>
      <c r="H132" s="250">
        <v>11726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6" t="s">
        <v>159</v>
      </c>
      <c r="AU132" s="256" t="s">
        <v>79</v>
      </c>
      <c r="AV132" s="14" t="s">
        <v>79</v>
      </c>
      <c r="AW132" s="14" t="s">
        <v>33</v>
      </c>
      <c r="AX132" s="14" t="s">
        <v>71</v>
      </c>
      <c r="AY132" s="256" t="s">
        <v>145</v>
      </c>
    </row>
    <row r="133" s="15" customFormat="1">
      <c r="A133" s="15"/>
      <c r="B133" s="257"/>
      <c r="C133" s="258"/>
      <c r="D133" s="229" t="s">
        <v>159</v>
      </c>
      <c r="E133" s="259" t="s">
        <v>19</v>
      </c>
      <c r="F133" s="260" t="s">
        <v>172</v>
      </c>
      <c r="G133" s="258"/>
      <c r="H133" s="261">
        <v>16126</v>
      </c>
      <c r="I133" s="262"/>
      <c r="J133" s="258"/>
      <c r="K133" s="258"/>
      <c r="L133" s="263"/>
      <c r="M133" s="264"/>
      <c r="N133" s="265"/>
      <c r="O133" s="265"/>
      <c r="P133" s="265"/>
      <c r="Q133" s="265"/>
      <c r="R133" s="265"/>
      <c r="S133" s="265"/>
      <c r="T133" s="266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7" t="s">
        <v>159</v>
      </c>
      <c r="AU133" s="267" t="s">
        <v>79</v>
      </c>
      <c r="AV133" s="15" t="s">
        <v>153</v>
      </c>
      <c r="AW133" s="15" t="s">
        <v>33</v>
      </c>
      <c r="AX133" s="15" t="s">
        <v>75</v>
      </c>
      <c r="AY133" s="267" t="s">
        <v>145</v>
      </c>
    </row>
    <row r="134" s="2" customFormat="1" ht="16.5" customHeight="1">
      <c r="A134" s="39"/>
      <c r="B134" s="40"/>
      <c r="C134" s="216" t="s">
        <v>287</v>
      </c>
      <c r="D134" s="216" t="s">
        <v>148</v>
      </c>
      <c r="E134" s="217" t="s">
        <v>540</v>
      </c>
      <c r="F134" s="218" t="s">
        <v>541</v>
      </c>
      <c r="G134" s="219" t="s">
        <v>247</v>
      </c>
      <c r="H134" s="220">
        <v>7350</v>
      </c>
      <c r="I134" s="221"/>
      <c r="J134" s="222">
        <f>ROUND(I134*H134,2)</f>
        <v>0</v>
      </c>
      <c r="K134" s="218" t="s">
        <v>152</v>
      </c>
      <c r="L134" s="45"/>
      <c r="M134" s="223" t="s">
        <v>19</v>
      </c>
      <c r="N134" s="224" t="s">
        <v>42</v>
      </c>
      <c r="O134" s="85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7" t="s">
        <v>153</v>
      </c>
      <c r="AT134" s="227" t="s">
        <v>148</v>
      </c>
      <c r="AU134" s="227" t="s">
        <v>79</v>
      </c>
      <c r="AY134" s="18" t="s">
        <v>145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8" t="s">
        <v>75</v>
      </c>
      <c r="BK134" s="228">
        <f>ROUND(I134*H134,2)</f>
        <v>0</v>
      </c>
      <c r="BL134" s="18" t="s">
        <v>153</v>
      </c>
      <c r="BM134" s="227" t="s">
        <v>542</v>
      </c>
    </row>
    <row r="135" s="2" customFormat="1">
      <c r="A135" s="39"/>
      <c r="B135" s="40"/>
      <c r="C135" s="41"/>
      <c r="D135" s="229" t="s">
        <v>155</v>
      </c>
      <c r="E135" s="41"/>
      <c r="F135" s="230" t="s">
        <v>543</v>
      </c>
      <c r="G135" s="41"/>
      <c r="H135" s="41"/>
      <c r="I135" s="231"/>
      <c r="J135" s="41"/>
      <c r="K135" s="41"/>
      <c r="L135" s="45"/>
      <c r="M135" s="232"/>
      <c r="N135" s="233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155</v>
      </c>
      <c r="AU135" s="18" t="s">
        <v>79</v>
      </c>
    </row>
    <row r="136" s="2" customFormat="1">
      <c r="A136" s="39"/>
      <c r="B136" s="40"/>
      <c r="C136" s="41"/>
      <c r="D136" s="234" t="s">
        <v>157</v>
      </c>
      <c r="E136" s="41"/>
      <c r="F136" s="235" t="s">
        <v>544</v>
      </c>
      <c r="G136" s="41"/>
      <c r="H136" s="41"/>
      <c r="I136" s="231"/>
      <c r="J136" s="41"/>
      <c r="K136" s="41"/>
      <c r="L136" s="45"/>
      <c r="M136" s="232"/>
      <c r="N136" s="233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157</v>
      </c>
      <c r="AU136" s="18" t="s">
        <v>79</v>
      </c>
    </row>
    <row r="137" s="13" customFormat="1">
      <c r="A137" s="13"/>
      <c r="B137" s="236"/>
      <c r="C137" s="237"/>
      <c r="D137" s="229" t="s">
        <v>159</v>
      </c>
      <c r="E137" s="238" t="s">
        <v>19</v>
      </c>
      <c r="F137" s="239" t="s">
        <v>545</v>
      </c>
      <c r="G137" s="237"/>
      <c r="H137" s="238" t="s">
        <v>19</v>
      </c>
      <c r="I137" s="240"/>
      <c r="J137" s="237"/>
      <c r="K137" s="237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159</v>
      </c>
      <c r="AU137" s="245" t="s">
        <v>79</v>
      </c>
      <c r="AV137" s="13" t="s">
        <v>75</v>
      </c>
      <c r="AW137" s="13" t="s">
        <v>33</v>
      </c>
      <c r="AX137" s="13" t="s">
        <v>71</v>
      </c>
      <c r="AY137" s="245" t="s">
        <v>145</v>
      </c>
    </row>
    <row r="138" s="14" customFormat="1">
      <c r="A138" s="14"/>
      <c r="B138" s="246"/>
      <c r="C138" s="247"/>
      <c r="D138" s="229" t="s">
        <v>159</v>
      </c>
      <c r="E138" s="248" t="s">
        <v>19</v>
      </c>
      <c r="F138" s="249" t="s">
        <v>546</v>
      </c>
      <c r="G138" s="247"/>
      <c r="H138" s="250">
        <v>2500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6" t="s">
        <v>159</v>
      </c>
      <c r="AU138" s="256" t="s">
        <v>79</v>
      </c>
      <c r="AV138" s="14" t="s">
        <v>79</v>
      </c>
      <c r="AW138" s="14" t="s">
        <v>33</v>
      </c>
      <c r="AX138" s="14" t="s">
        <v>71</v>
      </c>
      <c r="AY138" s="256" t="s">
        <v>145</v>
      </c>
    </row>
    <row r="139" s="13" customFormat="1">
      <c r="A139" s="13"/>
      <c r="B139" s="236"/>
      <c r="C139" s="237"/>
      <c r="D139" s="229" t="s">
        <v>159</v>
      </c>
      <c r="E139" s="238" t="s">
        <v>19</v>
      </c>
      <c r="F139" s="239" t="s">
        <v>547</v>
      </c>
      <c r="G139" s="237"/>
      <c r="H139" s="238" t="s">
        <v>19</v>
      </c>
      <c r="I139" s="240"/>
      <c r="J139" s="237"/>
      <c r="K139" s="237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159</v>
      </c>
      <c r="AU139" s="245" t="s">
        <v>79</v>
      </c>
      <c r="AV139" s="13" t="s">
        <v>75</v>
      </c>
      <c r="AW139" s="13" t="s">
        <v>33</v>
      </c>
      <c r="AX139" s="13" t="s">
        <v>71</v>
      </c>
      <c r="AY139" s="245" t="s">
        <v>145</v>
      </c>
    </row>
    <row r="140" s="14" customFormat="1">
      <c r="A140" s="14"/>
      <c r="B140" s="246"/>
      <c r="C140" s="247"/>
      <c r="D140" s="229" t="s">
        <v>159</v>
      </c>
      <c r="E140" s="248" t="s">
        <v>19</v>
      </c>
      <c r="F140" s="249" t="s">
        <v>548</v>
      </c>
      <c r="G140" s="247"/>
      <c r="H140" s="250">
        <v>4850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6" t="s">
        <v>159</v>
      </c>
      <c r="AU140" s="256" t="s">
        <v>79</v>
      </c>
      <c r="AV140" s="14" t="s">
        <v>79</v>
      </c>
      <c r="AW140" s="14" t="s">
        <v>33</v>
      </c>
      <c r="AX140" s="14" t="s">
        <v>71</v>
      </c>
      <c r="AY140" s="256" t="s">
        <v>145</v>
      </c>
    </row>
    <row r="141" s="15" customFormat="1">
      <c r="A141" s="15"/>
      <c r="B141" s="257"/>
      <c r="C141" s="258"/>
      <c r="D141" s="229" t="s">
        <v>159</v>
      </c>
      <c r="E141" s="259" t="s">
        <v>19</v>
      </c>
      <c r="F141" s="260" t="s">
        <v>172</v>
      </c>
      <c r="G141" s="258"/>
      <c r="H141" s="261">
        <v>7350</v>
      </c>
      <c r="I141" s="262"/>
      <c r="J141" s="258"/>
      <c r="K141" s="258"/>
      <c r="L141" s="263"/>
      <c r="M141" s="264"/>
      <c r="N141" s="265"/>
      <c r="O141" s="265"/>
      <c r="P141" s="265"/>
      <c r="Q141" s="265"/>
      <c r="R141" s="265"/>
      <c r="S141" s="265"/>
      <c r="T141" s="266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7" t="s">
        <v>159</v>
      </c>
      <c r="AU141" s="267" t="s">
        <v>79</v>
      </c>
      <c r="AV141" s="15" t="s">
        <v>153</v>
      </c>
      <c r="AW141" s="15" t="s">
        <v>33</v>
      </c>
      <c r="AX141" s="15" t="s">
        <v>75</v>
      </c>
      <c r="AY141" s="267" t="s">
        <v>145</v>
      </c>
    </row>
    <row r="142" s="2" customFormat="1" ht="16.5" customHeight="1">
      <c r="A142" s="39"/>
      <c r="B142" s="40"/>
      <c r="C142" s="216" t="s">
        <v>297</v>
      </c>
      <c r="D142" s="216" t="s">
        <v>148</v>
      </c>
      <c r="E142" s="217" t="s">
        <v>549</v>
      </c>
      <c r="F142" s="218" t="s">
        <v>550</v>
      </c>
      <c r="G142" s="219" t="s">
        <v>247</v>
      </c>
      <c r="H142" s="220">
        <v>10150</v>
      </c>
      <c r="I142" s="221"/>
      <c r="J142" s="222">
        <f>ROUND(I142*H142,2)</f>
        <v>0</v>
      </c>
      <c r="K142" s="218" t="s">
        <v>152</v>
      </c>
      <c r="L142" s="45"/>
      <c r="M142" s="223" t="s">
        <v>19</v>
      </c>
      <c r="N142" s="224" t="s">
        <v>42</v>
      </c>
      <c r="O142" s="85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7" t="s">
        <v>153</v>
      </c>
      <c r="AT142" s="227" t="s">
        <v>148</v>
      </c>
      <c r="AU142" s="227" t="s">
        <v>79</v>
      </c>
      <c r="AY142" s="18" t="s">
        <v>145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8" t="s">
        <v>75</v>
      </c>
      <c r="BK142" s="228">
        <f>ROUND(I142*H142,2)</f>
        <v>0</v>
      </c>
      <c r="BL142" s="18" t="s">
        <v>153</v>
      </c>
      <c r="BM142" s="227" t="s">
        <v>551</v>
      </c>
    </row>
    <row r="143" s="2" customFormat="1">
      <c r="A143" s="39"/>
      <c r="B143" s="40"/>
      <c r="C143" s="41"/>
      <c r="D143" s="229" t="s">
        <v>155</v>
      </c>
      <c r="E143" s="41"/>
      <c r="F143" s="230" t="s">
        <v>552</v>
      </c>
      <c r="G143" s="41"/>
      <c r="H143" s="41"/>
      <c r="I143" s="231"/>
      <c r="J143" s="41"/>
      <c r="K143" s="41"/>
      <c r="L143" s="45"/>
      <c r="M143" s="232"/>
      <c r="N143" s="233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155</v>
      </c>
      <c r="AU143" s="18" t="s">
        <v>79</v>
      </c>
    </row>
    <row r="144" s="2" customFormat="1">
      <c r="A144" s="39"/>
      <c r="B144" s="40"/>
      <c r="C144" s="41"/>
      <c r="D144" s="234" t="s">
        <v>157</v>
      </c>
      <c r="E144" s="41"/>
      <c r="F144" s="235" t="s">
        <v>553</v>
      </c>
      <c r="G144" s="41"/>
      <c r="H144" s="41"/>
      <c r="I144" s="231"/>
      <c r="J144" s="41"/>
      <c r="K144" s="41"/>
      <c r="L144" s="45"/>
      <c r="M144" s="232"/>
      <c r="N144" s="233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157</v>
      </c>
      <c r="AU144" s="18" t="s">
        <v>79</v>
      </c>
    </row>
    <row r="145" s="2" customFormat="1">
      <c r="A145" s="39"/>
      <c r="B145" s="40"/>
      <c r="C145" s="41"/>
      <c r="D145" s="229" t="s">
        <v>230</v>
      </c>
      <c r="E145" s="41"/>
      <c r="F145" s="268" t="s">
        <v>554</v>
      </c>
      <c r="G145" s="41"/>
      <c r="H145" s="41"/>
      <c r="I145" s="231"/>
      <c r="J145" s="41"/>
      <c r="K145" s="41"/>
      <c r="L145" s="45"/>
      <c r="M145" s="232"/>
      <c r="N145" s="233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230</v>
      </c>
      <c r="AU145" s="18" t="s">
        <v>79</v>
      </c>
    </row>
    <row r="146" s="2" customFormat="1">
      <c r="A146" s="39"/>
      <c r="B146" s="40"/>
      <c r="C146" s="41"/>
      <c r="D146" s="229" t="s">
        <v>187</v>
      </c>
      <c r="E146" s="41"/>
      <c r="F146" s="268" t="s">
        <v>555</v>
      </c>
      <c r="G146" s="41"/>
      <c r="H146" s="41"/>
      <c r="I146" s="231"/>
      <c r="J146" s="41"/>
      <c r="K146" s="41"/>
      <c r="L146" s="45"/>
      <c r="M146" s="232"/>
      <c r="N146" s="233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187</v>
      </c>
      <c r="AU146" s="18" t="s">
        <v>79</v>
      </c>
    </row>
    <row r="147" s="13" customFormat="1">
      <c r="A147" s="13"/>
      <c r="B147" s="236"/>
      <c r="C147" s="237"/>
      <c r="D147" s="229" t="s">
        <v>159</v>
      </c>
      <c r="E147" s="238" t="s">
        <v>19</v>
      </c>
      <c r="F147" s="239" t="s">
        <v>545</v>
      </c>
      <c r="G147" s="237"/>
      <c r="H147" s="238" t="s">
        <v>19</v>
      </c>
      <c r="I147" s="240"/>
      <c r="J147" s="237"/>
      <c r="K147" s="237"/>
      <c r="L147" s="241"/>
      <c r="M147" s="242"/>
      <c r="N147" s="243"/>
      <c r="O147" s="243"/>
      <c r="P147" s="243"/>
      <c r="Q147" s="243"/>
      <c r="R147" s="243"/>
      <c r="S147" s="243"/>
      <c r="T147" s="24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5" t="s">
        <v>159</v>
      </c>
      <c r="AU147" s="245" t="s">
        <v>79</v>
      </c>
      <c r="AV147" s="13" t="s">
        <v>75</v>
      </c>
      <c r="AW147" s="13" t="s">
        <v>33</v>
      </c>
      <c r="AX147" s="13" t="s">
        <v>71</v>
      </c>
      <c r="AY147" s="245" t="s">
        <v>145</v>
      </c>
    </row>
    <row r="148" s="14" customFormat="1">
      <c r="A148" s="14"/>
      <c r="B148" s="246"/>
      <c r="C148" s="247"/>
      <c r="D148" s="229" t="s">
        <v>159</v>
      </c>
      <c r="E148" s="248" t="s">
        <v>19</v>
      </c>
      <c r="F148" s="249" t="s">
        <v>546</v>
      </c>
      <c r="G148" s="247"/>
      <c r="H148" s="250">
        <v>2500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6" t="s">
        <v>159</v>
      </c>
      <c r="AU148" s="256" t="s">
        <v>79</v>
      </c>
      <c r="AV148" s="14" t="s">
        <v>79</v>
      </c>
      <c r="AW148" s="14" t="s">
        <v>33</v>
      </c>
      <c r="AX148" s="14" t="s">
        <v>71</v>
      </c>
      <c r="AY148" s="256" t="s">
        <v>145</v>
      </c>
    </row>
    <row r="149" s="13" customFormat="1">
      <c r="A149" s="13"/>
      <c r="B149" s="236"/>
      <c r="C149" s="237"/>
      <c r="D149" s="229" t="s">
        <v>159</v>
      </c>
      <c r="E149" s="238" t="s">
        <v>19</v>
      </c>
      <c r="F149" s="239" t="s">
        <v>556</v>
      </c>
      <c r="G149" s="237"/>
      <c r="H149" s="238" t="s">
        <v>19</v>
      </c>
      <c r="I149" s="240"/>
      <c r="J149" s="237"/>
      <c r="K149" s="237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159</v>
      </c>
      <c r="AU149" s="245" t="s">
        <v>79</v>
      </c>
      <c r="AV149" s="13" t="s">
        <v>75</v>
      </c>
      <c r="AW149" s="13" t="s">
        <v>33</v>
      </c>
      <c r="AX149" s="13" t="s">
        <v>71</v>
      </c>
      <c r="AY149" s="245" t="s">
        <v>145</v>
      </c>
    </row>
    <row r="150" s="14" customFormat="1">
      <c r="A150" s="14"/>
      <c r="B150" s="246"/>
      <c r="C150" s="247"/>
      <c r="D150" s="229" t="s">
        <v>159</v>
      </c>
      <c r="E150" s="248" t="s">
        <v>19</v>
      </c>
      <c r="F150" s="249" t="s">
        <v>548</v>
      </c>
      <c r="G150" s="247"/>
      <c r="H150" s="250">
        <v>4850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6" t="s">
        <v>159</v>
      </c>
      <c r="AU150" s="256" t="s">
        <v>79</v>
      </c>
      <c r="AV150" s="14" t="s">
        <v>79</v>
      </c>
      <c r="AW150" s="14" t="s">
        <v>33</v>
      </c>
      <c r="AX150" s="14" t="s">
        <v>71</v>
      </c>
      <c r="AY150" s="256" t="s">
        <v>145</v>
      </c>
    </row>
    <row r="151" s="13" customFormat="1">
      <c r="A151" s="13"/>
      <c r="B151" s="236"/>
      <c r="C151" s="237"/>
      <c r="D151" s="229" t="s">
        <v>159</v>
      </c>
      <c r="E151" s="238" t="s">
        <v>19</v>
      </c>
      <c r="F151" s="239" t="s">
        <v>557</v>
      </c>
      <c r="G151" s="237"/>
      <c r="H151" s="238" t="s">
        <v>19</v>
      </c>
      <c r="I151" s="240"/>
      <c r="J151" s="237"/>
      <c r="K151" s="237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159</v>
      </c>
      <c r="AU151" s="245" t="s">
        <v>79</v>
      </c>
      <c r="AV151" s="13" t="s">
        <v>75</v>
      </c>
      <c r="AW151" s="13" t="s">
        <v>33</v>
      </c>
      <c r="AX151" s="13" t="s">
        <v>71</v>
      </c>
      <c r="AY151" s="245" t="s">
        <v>145</v>
      </c>
    </row>
    <row r="152" s="14" customFormat="1">
      <c r="A152" s="14"/>
      <c r="B152" s="246"/>
      <c r="C152" s="247"/>
      <c r="D152" s="229" t="s">
        <v>159</v>
      </c>
      <c r="E152" s="248" t="s">
        <v>19</v>
      </c>
      <c r="F152" s="249" t="s">
        <v>558</v>
      </c>
      <c r="G152" s="247"/>
      <c r="H152" s="250">
        <v>2800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6" t="s">
        <v>159</v>
      </c>
      <c r="AU152" s="256" t="s">
        <v>79</v>
      </c>
      <c r="AV152" s="14" t="s">
        <v>79</v>
      </c>
      <c r="AW152" s="14" t="s">
        <v>33</v>
      </c>
      <c r="AX152" s="14" t="s">
        <v>71</v>
      </c>
      <c r="AY152" s="256" t="s">
        <v>145</v>
      </c>
    </row>
    <row r="153" s="15" customFormat="1">
      <c r="A153" s="15"/>
      <c r="B153" s="257"/>
      <c r="C153" s="258"/>
      <c r="D153" s="229" t="s">
        <v>159</v>
      </c>
      <c r="E153" s="259" t="s">
        <v>19</v>
      </c>
      <c r="F153" s="260" t="s">
        <v>172</v>
      </c>
      <c r="G153" s="258"/>
      <c r="H153" s="261">
        <v>10150</v>
      </c>
      <c r="I153" s="262"/>
      <c r="J153" s="258"/>
      <c r="K153" s="258"/>
      <c r="L153" s="263"/>
      <c r="M153" s="264"/>
      <c r="N153" s="265"/>
      <c r="O153" s="265"/>
      <c r="P153" s="265"/>
      <c r="Q153" s="265"/>
      <c r="R153" s="265"/>
      <c r="S153" s="265"/>
      <c r="T153" s="266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7" t="s">
        <v>159</v>
      </c>
      <c r="AU153" s="267" t="s">
        <v>79</v>
      </c>
      <c r="AV153" s="15" t="s">
        <v>153</v>
      </c>
      <c r="AW153" s="15" t="s">
        <v>33</v>
      </c>
      <c r="AX153" s="15" t="s">
        <v>75</v>
      </c>
      <c r="AY153" s="267" t="s">
        <v>145</v>
      </c>
    </row>
    <row r="154" s="2" customFormat="1" ht="16.5" customHeight="1">
      <c r="A154" s="39"/>
      <c r="B154" s="40"/>
      <c r="C154" s="269" t="s">
        <v>296</v>
      </c>
      <c r="D154" s="269" t="s">
        <v>298</v>
      </c>
      <c r="E154" s="270" t="s">
        <v>559</v>
      </c>
      <c r="F154" s="271" t="s">
        <v>560</v>
      </c>
      <c r="G154" s="272" t="s">
        <v>352</v>
      </c>
      <c r="H154" s="273">
        <v>152.25</v>
      </c>
      <c r="I154" s="274"/>
      <c r="J154" s="275">
        <f>ROUND(I154*H154,2)</f>
        <v>0</v>
      </c>
      <c r="K154" s="271" t="s">
        <v>152</v>
      </c>
      <c r="L154" s="276"/>
      <c r="M154" s="277" t="s">
        <v>19</v>
      </c>
      <c r="N154" s="278" t="s">
        <v>42</v>
      </c>
      <c r="O154" s="85"/>
      <c r="P154" s="225">
        <f>O154*H154</f>
        <v>0</v>
      </c>
      <c r="Q154" s="225">
        <v>0.001</v>
      </c>
      <c r="R154" s="225">
        <f>Q154*H154</f>
        <v>0.15225</v>
      </c>
      <c r="S154" s="225">
        <v>0</v>
      </c>
      <c r="T154" s="22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7" t="s">
        <v>297</v>
      </c>
      <c r="AT154" s="227" t="s">
        <v>298</v>
      </c>
      <c r="AU154" s="227" t="s">
        <v>79</v>
      </c>
      <c r="AY154" s="18" t="s">
        <v>145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8" t="s">
        <v>75</v>
      </c>
      <c r="BK154" s="228">
        <f>ROUND(I154*H154,2)</f>
        <v>0</v>
      </c>
      <c r="BL154" s="18" t="s">
        <v>153</v>
      </c>
      <c r="BM154" s="227" t="s">
        <v>561</v>
      </c>
    </row>
    <row r="155" s="2" customFormat="1">
      <c r="A155" s="39"/>
      <c r="B155" s="40"/>
      <c r="C155" s="41"/>
      <c r="D155" s="229" t="s">
        <v>155</v>
      </c>
      <c r="E155" s="41"/>
      <c r="F155" s="230" t="s">
        <v>560</v>
      </c>
      <c r="G155" s="41"/>
      <c r="H155" s="41"/>
      <c r="I155" s="231"/>
      <c r="J155" s="41"/>
      <c r="K155" s="41"/>
      <c r="L155" s="45"/>
      <c r="M155" s="232"/>
      <c r="N155" s="233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155</v>
      </c>
      <c r="AU155" s="18" t="s">
        <v>79</v>
      </c>
    </row>
    <row r="156" s="14" customFormat="1">
      <c r="A156" s="14"/>
      <c r="B156" s="246"/>
      <c r="C156" s="247"/>
      <c r="D156" s="229" t="s">
        <v>159</v>
      </c>
      <c r="E156" s="247"/>
      <c r="F156" s="249" t="s">
        <v>562</v>
      </c>
      <c r="G156" s="247"/>
      <c r="H156" s="250">
        <v>152.25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6" t="s">
        <v>159</v>
      </c>
      <c r="AU156" s="256" t="s">
        <v>79</v>
      </c>
      <c r="AV156" s="14" t="s">
        <v>79</v>
      </c>
      <c r="AW156" s="14" t="s">
        <v>4</v>
      </c>
      <c r="AX156" s="14" t="s">
        <v>75</v>
      </c>
      <c r="AY156" s="256" t="s">
        <v>145</v>
      </c>
    </row>
    <row r="157" s="2" customFormat="1" ht="16.5" customHeight="1">
      <c r="A157" s="39"/>
      <c r="B157" s="40"/>
      <c r="C157" s="216" t="s">
        <v>311</v>
      </c>
      <c r="D157" s="216" t="s">
        <v>148</v>
      </c>
      <c r="E157" s="217" t="s">
        <v>563</v>
      </c>
      <c r="F157" s="218" t="s">
        <v>564</v>
      </c>
      <c r="G157" s="219" t="s">
        <v>247</v>
      </c>
      <c r="H157" s="220">
        <v>4830</v>
      </c>
      <c r="I157" s="221"/>
      <c r="J157" s="222">
        <f>ROUND(I157*H157,2)</f>
        <v>0</v>
      </c>
      <c r="K157" s="218" t="s">
        <v>152</v>
      </c>
      <c r="L157" s="45"/>
      <c r="M157" s="223" t="s">
        <v>19</v>
      </c>
      <c r="N157" s="224" t="s">
        <v>42</v>
      </c>
      <c r="O157" s="85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7" t="s">
        <v>153</v>
      </c>
      <c r="AT157" s="227" t="s">
        <v>148</v>
      </c>
      <c r="AU157" s="227" t="s">
        <v>79</v>
      </c>
      <c r="AY157" s="18" t="s">
        <v>145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8" t="s">
        <v>75</v>
      </c>
      <c r="BK157" s="228">
        <f>ROUND(I157*H157,2)</f>
        <v>0</v>
      </c>
      <c r="BL157" s="18" t="s">
        <v>153</v>
      </c>
      <c r="BM157" s="227" t="s">
        <v>565</v>
      </c>
    </row>
    <row r="158" s="2" customFormat="1">
      <c r="A158" s="39"/>
      <c r="B158" s="40"/>
      <c r="C158" s="41"/>
      <c r="D158" s="229" t="s">
        <v>155</v>
      </c>
      <c r="E158" s="41"/>
      <c r="F158" s="230" t="s">
        <v>566</v>
      </c>
      <c r="G158" s="41"/>
      <c r="H158" s="41"/>
      <c r="I158" s="231"/>
      <c r="J158" s="41"/>
      <c r="K158" s="41"/>
      <c r="L158" s="45"/>
      <c r="M158" s="232"/>
      <c r="N158" s="233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155</v>
      </c>
      <c r="AU158" s="18" t="s">
        <v>79</v>
      </c>
    </row>
    <row r="159" s="2" customFormat="1">
      <c r="A159" s="39"/>
      <c r="B159" s="40"/>
      <c r="C159" s="41"/>
      <c r="D159" s="234" t="s">
        <v>157</v>
      </c>
      <c r="E159" s="41"/>
      <c r="F159" s="235" t="s">
        <v>567</v>
      </c>
      <c r="G159" s="41"/>
      <c r="H159" s="41"/>
      <c r="I159" s="231"/>
      <c r="J159" s="41"/>
      <c r="K159" s="41"/>
      <c r="L159" s="45"/>
      <c r="M159" s="232"/>
      <c r="N159" s="233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157</v>
      </c>
      <c r="AU159" s="18" t="s">
        <v>79</v>
      </c>
    </row>
    <row r="160" s="2" customFormat="1">
      <c r="A160" s="39"/>
      <c r="B160" s="40"/>
      <c r="C160" s="41"/>
      <c r="D160" s="229" t="s">
        <v>187</v>
      </c>
      <c r="E160" s="41"/>
      <c r="F160" s="268" t="s">
        <v>568</v>
      </c>
      <c r="G160" s="41"/>
      <c r="H160" s="41"/>
      <c r="I160" s="231"/>
      <c r="J160" s="41"/>
      <c r="K160" s="41"/>
      <c r="L160" s="45"/>
      <c r="M160" s="232"/>
      <c r="N160" s="233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187</v>
      </c>
      <c r="AU160" s="18" t="s">
        <v>79</v>
      </c>
    </row>
    <row r="161" s="13" customFormat="1">
      <c r="A161" s="13"/>
      <c r="B161" s="236"/>
      <c r="C161" s="237"/>
      <c r="D161" s="229" t="s">
        <v>159</v>
      </c>
      <c r="E161" s="238" t="s">
        <v>19</v>
      </c>
      <c r="F161" s="239" t="s">
        <v>569</v>
      </c>
      <c r="G161" s="237"/>
      <c r="H161" s="238" t="s">
        <v>19</v>
      </c>
      <c r="I161" s="240"/>
      <c r="J161" s="237"/>
      <c r="K161" s="237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159</v>
      </c>
      <c r="AU161" s="245" t="s">
        <v>79</v>
      </c>
      <c r="AV161" s="13" t="s">
        <v>75</v>
      </c>
      <c r="AW161" s="13" t="s">
        <v>33</v>
      </c>
      <c r="AX161" s="13" t="s">
        <v>71</v>
      </c>
      <c r="AY161" s="245" t="s">
        <v>145</v>
      </c>
    </row>
    <row r="162" s="14" customFormat="1">
      <c r="A162" s="14"/>
      <c r="B162" s="246"/>
      <c r="C162" s="247"/>
      <c r="D162" s="229" t="s">
        <v>159</v>
      </c>
      <c r="E162" s="248" t="s">
        <v>19</v>
      </c>
      <c r="F162" s="249" t="s">
        <v>570</v>
      </c>
      <c r="G162" s="247"/>
      <c r="H162" s="250">
        <v>1250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6" t="s">
        <v>159</v>
      </c>
      <c r="AU162" s="256" t="s">
        <v>79</v>
      </c>
      <c r="AV162" s="14" t="s">
        <v>79</v>
      </c>
      <c r="AW162" s="14" t="s">
        <v>33</v>
      </c>
      <c r="AX162" s="14" t="s">
        <v>71</v>
      </c>
      <c r="AY162" s="256" t="s">
        <v>145</v>
      </c>
    </row>
    <row r="163" s="13" customFormat="1">
      <c r="A163" s="13"/>
      <c r="B163" s="236"/>
      <c r="C163" s="237"/>
      <c r="D163" s="229" t="s">
        <v>159</v>
      </c>
      <c r="E163" s="238" t="s">
        <v>19</v>
      </c>
      <c r="F163" s="239" t="s">
        <v>571</v>
      </c>
      <c r="G163" s="237"/>
      <c r="H163" s="238" t="s">
        <v>19</v>
      </c>
      <c r="I163" s="240"/>
      <c r="J163" s="237"/>
      <c r="K163" s="237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159</v>
      </c>
      <c r="AU163" s="245" t="s">
        <v>79</v>
      </c>
      <c r="AV163" s="13" t="s">
        <v>75</v>
      </c>
      <c r="AW163" s="13" t="s">
        <v>33</v>
      </c>
      <c r="AX163" s="13" t="s">
        <v>71</v>
      </c>
      <c r="AY163" s="245" t="s">
        <v>145</v>
      </c>
    </row>
    <row r="164" s="14" customFormat="1">
      <c r="A164" s="14"/>
      <c r="B164" s="246"/>
      <c r="C164" s="247"/>
      <c r="D164" s="229" t="s">
        <v>159</v>
      </c>
      <c r="E164" s="248" t="s">
        <v>19</v>
      </c>
      <c r="F164" s="249" t="s">
        <v>572</v>
      </c>
      <c r="G164" s="247"/>
      <c r="H164" s="250">
        <v>3580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6" t="s">
        <v>159</v>
      </c>
      <c r="AU164" s="256" t="s">
        <v>79</v>
      </c>
      <c r="AV164" s="14" t="s">
        <v>79</v>
      </c>
      <c r="AW164" s="14" t="s">
        <v>33</v>
      </c>
      <c r="AX164" s="14" t="s">
        <v>71</v>
      </c>
      <c r="AY164" s="256" t="s">
        <v>145</v>
      </c>
    </row>
    <row r="165" s="15" customFormat="1">
      <c r="A165" s="15"/>
      <c r="B165" s="257"/>
      <c r="C165" s="258"/>
      <c r="D165" s="229" t="s">
        <v>159</v>
      </c>
      <c r="E165" s="259" t="s">
        <v>19</v>
      </c>
      <c r="F165" s="260" t="s">
        <v>172</v>
      </c>
      <c r="G165" s="258"/>
      <c r="H165" s="261">
        <v>4830</v>
      </c>
      <c r="I165" s="262"/>
      <c r="J165" s="258"/>
      <c r="K165" s="258"/>
      <c r="L165" s="263"/>
      <c r="M165" s="283"/>
      <c r="N165" s="284"/>
      <c r="O165" s="284"/>
      <c r="P165" s="284"/>
      <c r="Q165" s="284"/>
      <c r="R165" s="284"/>
      <c r="S165" s="284"/>
      <c r="T165" s="28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7" t="s">
        <v>159</v>
      </c>
      <c r="AU165" s="267" t="s">
        <v>79</v>
      </c>
      <c r="AV165" s="15" t="s">
        <v>153</v>
      </c>
      <c r="AW165" s="15" t="s">
        <v>33</v>
      </c>
      <c r="AX165" s="15" t="s">
        <v>75</v>
      </c>
      <c r="AY165" s="267" t="s">
        <v>145</v>
      </c>
    </row>
    <row r="166" s="2" customFormat="1" ht="6.96" customHeight="1">
      <c r="A166" s="39"/>
      <c r="B166" s="60"/>
      <c r="C166" s="61"/>
      <c r="D166" s="61"/>
      <c r="E166" s="61"/>
      <c r="F166" s="61"/>
      <c r="G166" s="61"/>
      <c r="H166" s="61"/>
      <c r="I166" s="61"/>
      <c r="J166" s="61"/>
      <c r="K166" s="61"/>
      <c r="L166" s="45"/>
      <c r="M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</row>
  </sheetData>
  <sheetProtection sheet="1" autoFilter="0" formatColumns="0" formatRows="0" objects="1" scenarios="1" spinCount="100000" saltValue="/aZcuKcT6/vdpnDoOHbP9g7DNsoGJfZUelAU/O/CVteYEmCaajK7OxNcHUBlH8HeBS2NTfdAaW5qCwOycCLkyQ==" hashValue="fHUJXbCerJy65gqDTy+uWFTj9OBlom7waEyg4l5gf7WOOg2uLR3/GCdLccCkRkCqykvHx+TJAmuUWUqZ27m02Q==" algorithmName="SHA-512" password="CC35"/>
  <autoFilter ref="C92:K165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hyperlinks>
    <hyperlink ref="F98" r:id="rId1" display="https://podminky.urs.cz/item/CS_URS_2022_01/121103111"/>
    <hyperlink ref="F104" r:id="rId2" display="https://podminky.urs.cz/item/CS_URS_2022_01/122151107"/>
    <hyperlink ref="F111" r:id="rId3" display="https://podminky.urs.cz/item/CS_URS_2022_01/162351103"/>
    <hyperlink ref="F120" r:id="rId4" display="https://podminky.urs.cz/item/CS_URS_2022_01/181151311"/>
    <hyperlink ref="F127" r:id="rId5" display="https://podminky.urs.cz/item/CS_URS_2022_01/171251101"/>
    <hyperlink ref="F136" r:id="rId6" display="https://podminky.urs.cz/item/CS_URS_2022_01/181006127"/>
    <hyperlink ref="F144" r:id="rId7" display="https://podminky.urs.cz/item/CS_URS_2022_01/181411122"/>
    <hyperlink ref="F159" r:id="rId8" display="https://podminky.urs.cz/item/CS_URS_2022_01/18225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  <c r="AZ2" s="140" t="s">
        <v>573</v>
      </c>
      <c r="BA2" s="140" t="s">
        <v>19</v>
      </c>
      <c r="BB2" s="140" t="s">
        <v>19</v>
      </c>
      <c r="BC2" s="140" t="s">
        <v>574</v>
      </c>
      <c r="BD2" s="140" t="s">
        <v>79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79</v>
      </c>
      <c r="AZ3" s="140" t="s">
        <v>507</v>
      </c>
      <c r="BA3" s="140" t="s">
        <v>19</v>
      </c>
      <c r="BB3" s="140" t="s">
        <v>19</v>
      </c>
      <c r="BC3" s="140" t="s">
        <v>575</v>
      </c>
      <c r="BD3" s="140" t="s">
        <v>79</v>
      </c>
    </row>
    <row r="4" s="1" customFormat="1" ht="24.96" customHeight="1">
      <c r="B4" s="21"/>
      <c r="D4" s="143" t="s">
        <v>102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R 189 – Vodní nádrž Kozlák (část VH část), revitalizace koryta, DC25, VC29 v k.ú. Lužec n. Cidlinou</v>
      </c>
      <c r="F7" s="145"/>
      <c r="G7" s="145"/>
      <c r="H7" s="145"/>
      <c r="L7" s="21"/>
    </row>
    <row r="8">
      <c r="B8" s="21"/>
      <c r="D8" s="145" t="s">
        <v>111</v>
      </c>
      <c r="L8" s="21"/>
    </row>
    <row r="9" s="1" customFormat="1" ht="16.5" customHeight="1">
      <c r="B9" s="21"/>
      <c r="E9" s="146" t="s">
        <v>112</v>
      </c>
      <c r="F9" s="1"/>
      <c r="G9" s="1"/>
      <c r="H9" s="1"/>
      <c r="L9" s="21"/>
    </row>
    <row r="10" s="1" customFormat="1" ht="12" customHeight="1">
      <c r="B10" s="21"/>
      <c r="D10" s="145" t="s">
        <v>113</v>
      </c>
      <c r="L10" s="21"/>
    </row>
    <row r="11" s="2" customFormat="1" ht="16.5" customHeight="1">
      <c r="A11" s="39"/>
      <c r="B11" s="45"/>
      <c r="C11" s="39"/>
      <c r="D11" s="39"/>
      <c r="E11" s="147" t="s">
        <v>114</v>
      </c>
      <c r="F11" s="39"/>
      <c r="G11" s="39"/>
      <c r="H11" s="39"/>
      <c r="I11" s="39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5" t="s">
        <v>115</v>
      </c>
      <c r="E12" s="39"/>
      <c r="F12" s="39"/>
      <c r="G12" s="39"/>
      <c r="H12" s="39"/>
      <c r="I12" s="39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49" t="s">
        <v>576</v>
      </c>
      <c r="F13" s="39"/>
      <c r="G13" s="39"/>
      <c r="H13" s="39"/>
      <c r="I13" s="39"/>
      <c r="J13" s="39"/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45" t="s">
        <v>18</v>
      </c>
      <c r="E15" s="39"/>
      <c r="F15" s="134" t="s">
        <v>19</v>
      </c>
      <c r="G15" s="39"/>
      <c r="H15" s="39"/>
      <c r="I15" s="145" t="s">
        <v>20</v>
      </c>
      <c r="J15" s="134" t="s">
        <v>19</v>
      </c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21</v>
      </c>
      <c r="E16" s="39"/>
      <c r="F16" s="134" t="s">
        <v>22</v>
      </c>
      <c r="G16" s="39"/>
      <c r="H16" s="39"/>
      <c r="I16" s="145" t="s">
        <v>23</v>
      </c>
      <c r="J16" s="150" t="str">
        <f>'Rekapitulace stavby'!AN8</f>
        <v>2. 12. 2022</v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45" t="s">
        <v>25</v>
      </c>
      <c r="E18" s="39"/>
      <c r="F18" s="39"/>
      <c r="G18" s="39"/>
      <c r="H18" s="39"/>
      <c r="I18" s="145" t="s">
        <v>26</v>
      </c>
      <c r="J18" s="134" t="s">
        <v>19</v>
      </c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">
        <v>27</v>
      </c>
      <c r="F19" s="39"/>
      <c r="G19" s="39"/>
      <c r="H19" s="39"/>
      <c r="I19" s="145" t="s">
        <v>28</v>
      </c>
      <c r="J19" s="134" t="s">
        <v>19</v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45" t="s">
        <v>29</v>
      </c>
      <c r="E21" s="39"/>
      <c r="F21" s="39"/>
      <c r="G21" s="39"/>
      <c r="H21" s="39"/>
      <c r="I21" s="145" t="s">
        <v>26</v>
      </c>
      <c r="J21" s="34" t="str">
        <f>'Rekapitulace stavby'!AN13</f>
        <v>Vyplň údaj</v>
      </c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34"/>
      <c r="G22" s="134"/>
      <c r="H22" s="134"/>
      <c r="I22" s="145" t="s">
        <v>28</v>
      </c>
      <c r="J22" s="34" t="str">
        <f>'Rekapitulace stavby'!AN14</f>
        <v>Vyplň údaj</v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45" t="s">
        <v>31</v>
      </c>
      <c r="E24" s="39"/>
      <c r="F24" s="39"/>
      <c r="G24" s="39"/>
      <c r="H24" s="39"/>
      <c r="I24" s="145" t="s">
        <v>26</v>
      </c>
      <c r="J24" s="134" t="s">
        <v>19</v>
      </c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34" t="s">
        <v>32</v>
      </c>
      <c r="F25" s="39"/>
      <c r="G25" s="39"/>
      <c r="H25" s="39"/>
      <c r="I25" s="145" t="s">
        <v>28</v>
      </c>
      <c r="J25" s="134" t="s">
        <v>19</v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45" t="s">
        <v>34</v>
      </c>
      <c r="E27" s="39"/>
      <c r="F27" s="39"/>
      <c r="G27" s="39"/>
      <c r="H27" s="39"/>
      <c r="I27" s="145" t="s">
        <v>26</v>
      </c>
      <c r="J27" s="134" t="s">
        <v>19</v>
      </c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34" t="s">
        <v>32</v>
      </c>
      <c r="F28" s="39"/>
      <c r="G28" s="39"/>
      <c r="H28" s="39"/>
      <c r="I28" s="145" t="s">
        <v>28</v>
      </c>
      <c r="J28" s="134" t="s">
        <v>19</v>
      </c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14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45" t="s">
        <v>35</v>
      </c>
      <c r="E30" s="39"/>
      <c r="F30" s="39"/>
      <c r="G30" s="39"/>
      <c r="H30" s="39"/>
      <c r="I30" s="39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1"/>
      <c r="B31" s="152"/>
      <c r="C31" s="151"/>
      <c r="D31" s="151"/>
      <c r="E31" s="153" t="s">
        <v>19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5"/>
      <c r="E33" s="155"/>
      <c r="F33" s="155"/>
      <c r="G33" s="155"/>
      <c r="H33" s="155"/>
      <c r="I33" s="155"/>
      <c r="J33" s="155"/>
      <c r="K33" s="155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6" t="s">
        <v>37</v>
      </c>
      <c r="E34" s="39"/>
      <c r="F34" s="39"/>
      <c r="G34" s="39"/>
      <c r="H34" s="39"/>
      <c r="I34" s="39"/>
      <c r="J34" s="157">
        <f>ROUND(J95, 2)</f>
        <v>0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5"/>
      <c r="E35" s="155"/>
      <c r="F35" s="155"/>
      <c r="G35" s="155"/>
      <c r="H35" s="155"/>
      <c r="I35" s="155"/>
      <c r="J35" s="155"/>
      <c r="K35" s="155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8" t="s">
        <v>39</v>
      </c>
      <c r="G36" s="39"/>
      <c r="H36" s="39"/>
      <c r="I36" s="158" t="s">
        <v>38</v>
      </c>
      <c r="J36" s="158" t="s">
        <v>40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7" t="s">
        <v>41</v>
      </c>
      <c r="E37" s="145" t="s">
        <v>42</v>
      </c>
      <c r="F37" s="159">
        <f>ROUND((SUM(BE95:BE189)),  2)</f>
        <v>0</v>
      </c>
      <c r="G37" s="39"/>
      <c r="H37" s="39"/>
      <c r="I37" s="160">
        <v>0.20999999999999999</v>
      </c>
      <c r="J37" s="159">
        <f>ROUND(((SUM(BE95:BE189))*I37),  2)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5" t="s">
        <v>43</v>
      </c>
      <c r="F38" s="159">
        <f>ROUND((SUM(BF95:BF189)),  2)</f>
        <v>0</v>
      </c>
      <c r="G38" s="39"/>
      <c r="H38" s="39"/>
      <c r="I38" s="160">
        <v>0.14999999999999999</v>
      </c>
      <c r="J38" s="159">
        <f>ROUND(((SUM(BF95:BF189))*I38),  2)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44</v>
      </c>
      <c r="F39" s="159">
        <f>ROUND((SUM(BG95:BG189)),  2)</f>
        <v>0</v>
      </c>
      <c r="G39" s="39"/>
      <c r="H39" s="39"/>
      <c r="I39" s="160">
        <v>0.20999999999999999</v>
      </c>
      <c r="J39" s="159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5" t="s">
        <v>45</v>
      </c>
      <c r="F40" s="159">
        <f>ROUND((SUM(BH95:BH189)),  2)</f>
        <v>0</v>
      </c>
      <c r="G40" s="39"/>
      <c r="H40" s="39"/>
      <c r="I40" s="160">
        <v>0.14999999999999999</v>
      </c>
      <c r="J40" s="159">
        <f>0</f>
        <v>0</v>
      </c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5" t="s">
        <v>46</v>
      </c>
      <c r="F41" s="159">
        <f>ROUND((SUM(BI95:BI189)),  2)</f>
        <v>0</v>
      </c>
      <c r="G41" s="39"/>
      <c r="H41" s="39"/>
      <c r="I41" s="160">
        <v>0</v>
      </c>
      <c r="J41" s="159">
        <f>0</f>
        <v>0</v>
      </c>
      <c r="K41" s="39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1"/>
      <c r="D43" s="162" t="s">
        <v>47</v>
      </c>
      <c r="E43" s="163"/>
      <c r="F43" s="163"/>
      <c r="G43" s="164" t="s">
        <v>48</v>
      </c>
      <c r="H43" s="165" t="s">
        <v>49</v>
      </c>
      <c r="I43" s="163"/>
      <c r="J43" s="166">
        <f>SUM(J34:J41)</f>
        <v>0</v>
      </c>
      <c r="K43" s="167"/>
      <c r="L43" s="148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117</v>
      </c>
      <c r="D49" s="41"/>
      <c r="E49" s="41"/>
      <c r="F49" s="41"/>
      <c r="G49" s="41"/>
      <c r="H49" s="41"/>
      <c r="I49" s="41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16</v>
      </c>
      <c r="D51" s="41"/>
      <c r="E51" s="41"/>
      <c r="F51" s="41"/>
      <c r="G51" s="41"/>
      <c r="H51" s="41"/>
      <c r="I51" s="41"/>
      <c r="J51" s="41"/>
      <c r="K51" s="41"/>
      <c r="L51" s="14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172" t="str">
        <f>E7</f>
        <v>R 189 – Vodní nádrž Kozlák (část VH část), revitalizace koryta, DC25, VC29 v k.ú. Lužec n. Cidlinou</v>
      </c>
      <c r="F52" s="33"/>
      <c r="G52" s="33"/>
      <c r="H52" s="33"/>
      <c r="I52" s="41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111</v>
      </c>
      <c r="D53" s="23"/>
      <c r="E53" s="23"/>
      <c r="F53" s="23"/>
      <c r="G53" s="23"/>
      <c r="H53" s="23"/>
      <c r="I53" s="23"/>
      <c r="J53" s="23"/>
      <c r="K53" s="23"/>
      <c r="L53" s="21"/>
    </row>
    <row r="54" s="1" customFormat="1" ht="16.5" customHeight="1">
      <c r="B54" s="22"/>
      <c r="C54" s="23"/>
      <c r="D54" s="23"/>
      <c r="E54" s="172" t="s">
        <v>112</v>
      </c>
      <c r="F54" s="23"/>
      <c r="G54" s="23"/>
      <c r="H54" s="23"/>
      <c r="I54" s="23"/>
      <c r="J54" s="23"/>
      <c r="K54" s="23"/>
      <c r="L54" s="21"/>
    </row>
    <row r="55" s="1" customFormat="1" ht="12" customHeight="1">
      <c r="B55" s="22"/>
      <c r="C55" s="33" t="s">
        <v>113</v>
      </c>
      <c r="D55" s="23"/>
      <c r="E55" s="23"/>
      <c r="F55" s="23"/>
      <c r="G55" s="23"/>
      <c r="H55" s="23"/>
      <c r="I55" s="23"/>
      <c r="J55" s="23"/>
      <c r="K55" s="23"/>
      <c r="L55" s="21"/>
    </row>
    <row r="56" s="2" customFormat="1" ht="16.5" customHeight="1">
      <c r="A56" s="39"/>
      <c r="B56" s="40"/>
      <c r="C56" s="41"/>
      <c r="D56" s="41"/>
      <c r="E56" s="173" t="s">
        <v>114</v>
      </c>
      <c r="F56" s="41"/>
      <c r="G56" s="41"/>
      <c r="H56" s="41"/>
      <c r="I56" s="41"/>
      <c r="J56" s="41"/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2" customHeight="1">
      <c r="A57" s="39"/>
      <c r="B57" s="40"/>
      <c r="C57" s="33" t="s">
        <v>115</v>
      </c>
      <c r="D57" s="41"/>
      <c r="E57" s="41"/>
      <c r="F57" s="41"/>
      <c r="G57" s="41"/>
      <c r="H57" s="41"/>
      <c r="I57" s="41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6.5" customHeight="1">
      <c r="A58" s="39"/>
      <c r="B58" s="40"/>
      <c r="C58" s="41"/>
      <c r="D58" s="41"/>
      <c r="E58" s="70" t="str">
        <f>E13</f>
        <v>3 - Úprava hráze</v>
      </c>
      <c r="F58" s="41"/>
      <c r="G58" s="41"/>
      <c r="H58" s="41"/>
      <c r="I58" s="41"/>
      <c r="J58" s="41"/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2" customHeight="1">
      <c r="A60" s="39"/>
      <c r="B60" s="40"/>
      <c r="C60" s="33" t="s">
        <v>21</v>
      </c>
      <c r="D60" s="41"/>
      <c r="E60" s="41"/>
      <c r="F60" s="28" t="str">
        <f>F16</f>
        <v>Lužec nad Cidlinou</v>
      </c>
      <c r="G60" s="41"/>
      <c r="H60" s="41"/>
      <c r="I60" s="33" t="s">
        <v>23</v>
      </c>
      <c r="J60" s="73" t="str">
        <f>IF(J16="","",J16)</f>
        <v>2. 12. 2022</v>
      </c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5.15" customHeight="1">
      <c r="A62" s="39"/>
      <c r="B62" s="40"/>
      <c r="C62" s="33" t="s">
        <v>25</v>
      </c>
      <c r="D62" s="41"/>
      <c r="E62" s="41"/>
      <c r="F62" s="28" t="str">
        <f>E19</f>
        <v>SPÚ ČR</v>
      </c>
      <c r="G62" s="41"/>
      <c r="H62" s="41"/>
      <c r="I62" s="33" t="s">
        <v>31</v>
      </c>
      <c r="J62" s="37" t="str">
        <f>E25</f>
        <v>NDCon s.r.o.</v>
      </c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15.15" customHeight="1">
      <c r="A63" s="39"/>
      <c r="B63" s="40"/>
      <c r="C63" s="33" t="s">
        <v>29</v>
      </c>
      <c r="D63" s="41"/>
      <c r="E63" s="41"/>
      <c r="F63" s="28" t="str">
        <f>IF(E22="","",E22)</f>
        <v>Vyplň údaj</v>
      </c>
      <c r="G63" s="41"/>
      <c r="H63" s="41"/>
      <c r="I63" s="33" t="s">
        <v>34</v>
      </c>
      <c r="J63" s="37" t="str">
        <f>E28</f>
        <v>NDCon s.r.o.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8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9.28" customHeight="1">
      <c r="A65" s="39"/>
      <c r="B65" s="40"/>
      <c r="C65" s="174" t="s">
        <v>118</v>
      </c>
      <c r="D65" s="175"/>
      <c r="E65" s="175"/>
      <c r="F65" s="175"/>
      <c r="G65" s="175"/>
      <c r="H65" s="175"/>
      <c r="I65" s="175"/>
      <c r="J65" s="176" t="s">
        <v>119</v>
      </c>
      <c r="K65" s="175"/>
      <c r="L65" s="14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10.32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2.8" customHeight="1">
      <c r="A67" s="39"/>
      <c r="B67" s="40"/>
      <c r="C67" s="177" t="s">
        <v>69</v>
      </c>
      <c r="D67" s="41"/>
      <c r="E67" s="41"/>
      <c r="F67" s="41"/>
      <c r="G67" s="41"/>
      <c r="H67" s="41"/>
      <c r="I67" s="41"/>
      <c r="J67" s="103">
        <f>J95</f>
        <v>0</v>
      </c>
      <c r="K67" s="41"/>
      <c r="L67" s="14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U67" s="18" t="s">
        <v>120</v>
      </c>
    </row>
    <row r="68" s="9" customFormat="1" ht="24.96" customHeight="1">
      <c r="A68" s="9"/>
      <c r="B68" s="178"/>
      <c r="C68" s="179"/>
      <c r="D68" s="180" t="s">
        <v>577</v>
      </c>
      <c r="E68" s="181"/>
      <c r="F68" s="181"/>
      <c r="G68" s="181"/>
      <c r="H68" s="181"/>
      <c r="I68" s="181"/>
      <c r="J68" s="182">
        <f>J96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25"/>
      <c r="D69" s="185" t="s">
        <v>122</v>
      </c>
      <c r="E69" s="186"/>
      <c r="F69" s="186"/>
      <c r="G69" s="186"/>
      <c r="H69" s="186"/>
      <c r="I69" s="186"/>
      <c r="J69" s="187">
        <f>J97</f>
        <v>0</v>
      </c>
      <c r="K69" s="125"/>
      <c r="L69" s="18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25"/>
      <c r="D70" s="185" t="s">
        <v>124</v>
      </c>
      <c r="E70" s="186"/>
      <c r="F70" s="186"/>
      <c r="G70" s="186"/>
      <c r="H70" s="186"/>
      <c r="I70" s="186"/>
      <c r="J70" s="187">
        <f>J173</f>
        <v>0</v>
      </c>
      <c r="K70" s="125"/>
      <c r="L70" s="18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25"/>
      <c r="D71" s="185" t="s">
        <v>130</v>
      </c>
      <c r="E71" s="186"/>
      <c r="F71" s="186"/>
      <c r="G71" s="186"/>
      <c r="H71" s="186"/>
      <c r="I71" s="186"/>
      <c r="J71" s="187">
        <f>J186</f>
        <v>0</v>
      </c>
      <c r="K71" s="125"/>
      <c r="L71" s="18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4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4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131</v>
      </c>
      <c r="D78" s="41"/>
      <c r="E78" s="41"/>
      <c r="F78" s="41"/>
      <c r="G78" s="41"/>
      <c r="H78" s="41"/>
      <c r="I78" s="41"/>
      <c r="J78" s="41"/>
      <c r="K78" s="41"/>
      <c r="L78" s="14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4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172" t="str">
        <f>E7</f>
        <v>R 189 – Vodní nádrž Kozlák (část VH část), revitalizace koryta, DC25, VC29 v k.ú. Lužec n. Cidlinou</v>
      </c>
      <c r="F81" s="33"/>
      <c r="G81" s="33"/>
      <c r="H81" s="33"/>
      <c r="I81" s="41"/>
      <c r="J81" s="41"/>
      <c r="K81" s="41"/>
      <c r="L81" s="14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" customFormat="1" ht="12" customHeight="1">
      <c r="B82" s="22"/>
      <c r="C82" s="33" t="s">
        <v>111</v>
      </c>
      <c r="D82" s="23"/>
      <c r="E82" s="23"/>
      <c r="F82" s="23"/>
      <c r="G82" s="23"/>
      <c r="H82" s="23"/>
      <c r="I82" s="23"/>
      <c r="J82" s="23"/>
      <c r="K82" s="23"/>
      <c r="L82" s="21"/>
    </row>
    <row r="83" s="1" customFormat="1" ht="16.5" customHeight="1">
      <c r="B83" s="22"/>
      <c r="C83" s="23"/>
      <c r="D83" s="23"/>
      <c r="E83" s="172" t="s">
        <v>112</v>
      </c>
      <c r="F83" s="23"/>
      <c r="G83" s="23"/>
      <c r="H83" s="23"/>
      <c r="I83" s="23"/>
      <c r="J83" s="23"/>
      <c r="K83" s="23"/>
      <c r="L83" s="21"/>
    </row>
    <row r="84" s="1" customFormat="1" ht="12" customHeight="1">
      <c r="B84" s="22"/>
      <c r="C84" s="33" t="s">
        <v>113</v>
      </c>
      <c r="D84" s="23"/>
      <c r="E84" s="23"/>
      <c r="F84" s="23"/>
      <c r="G84" s="23"/>
      <c r="H84" s="23"/>
      <c r="I84" s="23"/>
      <c r="J84" s="23"/>
      <c r="K84" s="23"/>
      <c r="L84" s="21"/>
    </row>
    <row r="85" s="2" customFormat="1" ht="16.5" customHeight="1">
      <c r="A85" s="39"/>
      <c r="B85" s="40"/>
      <c r="C85" s="41"/>
      <c r="D85" s="41"/>
      <c r="E85" s="173" t="s">
        <v>114</v>
      </c>
      <c r="F85" s="41"/>
      <c r="G85" s="41"/>
      <c r="H85" s="41"/>
      <c r="I85" s="41"/>
      <c r="J85" s="41"/>
      <c r="K85" s="41"/>
      <c r="L85" s="14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115</v>
      </c>
      <c r="D86" s="41"/>
      <c r="E86" s="41"/>
      <c r="F86" s="41"/>
      <c r="G86" s="41"/>
      <c r="H86" s="41"/>
      <c r="I86" s="41"/>
      <c r="J86" s="41"/>
      <c r="K86" s="41"/>
      <c r="L86" s="14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0" t="str">
        <f>E13</f>
        <v>3 - Úprava hráze</v>
      </c>
      <c r="F87" s="41"/>
      <c r="G87" s="41"/>
      <c r="H87" s="41"/>
      <c r="I87" s="41"/>
      <c r="J87" s="41"/>
      <c r="K87" s="41"/>
      <c r="L87" s="14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F16</f>
        <v>Lužec nad Cidlinou</v>
      </c>
      <c r="G89" s="41"/>
      <c r="H89" s="41"/>
      <c r="I89" s="33" t="s">
        <v>23</v>
      </c>
      <c r="J89" s="73" t="str">
        <f>IF(J16="","",J16)</f>
        <v>2. 12. 2022</v>
      </c>
      <c r="K89" s="41"/>
      <c r="L89" s="14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25</v>
      </c>
      <c r="D91" s="41"/>
      <c r="E91" s="41"/>
      <c r="F91" s="28" t="str">
        <f>E19</f>
        <v>SPÚ ČR</v>
      </c>
      <c r="G91" s="41"/>
      <c r="H91" s="41"/>
      <c r="I91" s="33" t="s">
        <v>31</v>
      </c>
      <c r="J91" s="37" t="str">
        <f>E25</f>
        <v>NDCon s.r.o.</v>
      </c>
      <c r="K91" s="41"/>
      <c r="L91" s="148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IF(E22="","",E22)</f>
        <v>Vyplň údaj</v>
      </c>
      <c r="G92" s="41"/>
      <c r="H92" s="41"/>
      <c r="I92" s="33" t="s">
        <v>34</v>
      </c>
      <c r="J92" s="37" t="str">
        <f>E28</f>
        <v>NDCon s.r.o.</v>
      </c>
      <c r="K92" s="41"/>
      <c r="L92" s="148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48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11" customFormat="1" ht="29.28" customHeight="1">
      <c r="A94" s="189"/>
      <c r="B94" s="190"/>
      <c r="C94" s="191" t="s">
        <v>132</v>
      </c>
      <c r="D94" s="192" t="s">
        <v>56</v>
      </c>
      <c r="E94" s="192" t="s">
        <v>52</v>
      </c>
      <c r="F94" s="192" t="s">
        <v>53</v>
      </c>
      <c r="G94" s="192" t="s">
        <v>133</v>
      </c>
      <c r="H94" s="192" t="s">
        <v>134</v>
      </c>
      <c r="I94" s="192" t="s">
        <v>135</v>
      </c>
      <c r="J94" s="192" t="s">
        <v>119</v>
      </c>
      <c r="K94" s="193" t="s">
        <v>136</v>
      </c>
      <c r="L94" s="194"/>
      <c r="M94" s="93" t="s">
        <v>19</v>
      </c>
      <c r="N94" s="94" t="s">
        <v>41</v>
      </c>
      <c r="O94" s="94" t="s">
        <v>137</v>
      </c>
      <c r="P94" s="94" t="s">
        <v>138</v>
      </c>
      <c r="Q94" s="94" t="s">
        <v>139</v>
      </c>
      <c r="R94" s="94" t="s">
        <v>140</v>
      </c>
      <c r="S94" s="94" t="s">
        <v>141</v>
      </c>
      <c r="T94" s="95" t="s">
        <v>142</v>
      </c>
      <c r="U94" s="189"/>
      <c r="V94" s="189"/>
      <c r="W94" s="189"/>
      <c r="X94" s="189"/>
      <c r="Y94" s="189"/>
      <c r="Z94" s="189"/>
      <c r="AA94" s="189"/>
      <c r="AB94" s="189"/>
      <c r="AC94" s="189"/>
      <c r="AD94" s="189"/>
      <c r="AE94" s="189"/>
    </row>
    <row r="95" s="2" customFormat="1" ht="22.8" customHeight="1">
      <c r="A95" s="39"/>
      <c r="B95" s="40"/>
      <c r="C95" s="100" t="s">
        <v>143</v>
      </c>
      <c r="D95" s="41"/>
      <c r="E95" s="41"/>
      <c r="F95" s="41"/>
      <c r="G95" s="41"/>
      <c r="H95" s="41"/>
      <c r="I95" s="41"/>
      <c r="J95" s="195">
        <f>BK95</f>
        <v>0</v>
      </c>
      <c r="K95" s="41"/>
      <c r="L95" s="45"/>
      <c r="M95" s="96"/>
      <c r="N95" s="196"/>
      <c r="O95" s="97"/>
      <c r="P95" s="197">
        <f>P96</f>
        <v>0</v>
      </c>
      <c r="Q95" s="97"/>
      <c r="R95" s="197">
        <f>R96</f>
        <v>601.43531300000006</v>
      </c>
      <c r="S95" s="97"/>
      <c r="T95" s="198">
        <f>T96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70</v>
      </c>
      <c r="AU95" s="18" t="s">
        <v>120</v>
      </c>
      <c r="BK95" s="199">
        <f>BK96</f>
        <v>0</v>
      </c>
    </row>
    <row r="96" s="12" customFormat="1" ht="25.92" customHeight="1">
      <c r="A96" s="12"/>
      <c r="B96" s="200"/>
      <c r="C96" s="201"/>
      <c r="D96" s="202" t="s">
        <v>70</v>
      </c>
      <c r="E96" s="203" t="s">
        <v>144</v>
      </c>
      <c r="F96" s="203" t="s">
        <v>578</v>
      </c>
      <c r="G96" s="201"/>
      <c r="H96" s="201"/>
      <c r="I96" s="204"/>
      <c r="J96" s="205">
        <f>BK96</f>
        <v>0</v>
      </c>
      <c r="K96" s="201"/>
      <c r="L96" s="206"/>
      <c r="M96" s="207"/>
      <c r="N96" s="208"/>
      <c r="O96" s="208"/>
      <c r="P96" s="209">
        <f>P97+P173+P186</f>
        <v>0</v>
      </c>
      <c r="Q96" s="208"/>
      <c r="R96" s="209">
        <f>R97+R173+R186</f>
        <v>601.43531300000006</v>
      </c>
      <c r="S96" s="208"/>
      <c r="T96" s="210">
        <f>T97+T173+T186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1" t="s">
        <v>75</v>
      </c>
      <c r="AT96" s="212" t="s">
        <v>70</v>
      </c>
      <c r="AU96" s="212" t="s">
        <v>71</v>
      </c>
      <c r="AY96" s="211" t="s">
        <v>145</v>
      </c>
      <c r="BK96" s="213">
        <f>BK97+BK173+BK186</f>
        <v>0</v>
      </c>
    </row>
    <row r="97" s="12" customFormat="1" ht="22.8" customHeight="1">
      <c r="A97" s="12"/>
      <c r="B97" s="200"/>
      <c r="C97" s="201"/>
      <c r="D97" s="202" t="s">
        <v>70</v>
      </c>
      <c r="E97" s="214" t="s">
        <v>75</v>
      </c>
      <c r="F97" s="214" t="s">
        <v>146</v>
      </c>
      <c r="G97" s="201"/>
      <c r="H97" s="201"/>
      <c r="I97" s="204"/>
      <c r="J97" s="215">
        <f>BK97</f>
        <v>0</v>
      </c>
      <c r="K97" s="201"/>
      <c r="L97" s="206"/>
      <c r="M97" s="207"/>
      <c r="N97" s="208"/>
      <c r="O97" s="208"/>
      <c r="P97" s="209">
        <f>SUM(P98:P172)</f>
        <v>0</v>
      </c>
      <c r="Q97" s="208"/>
      <c r="R97" s="209">
        <f>SUM(R98:R172)</f>
        <v>0.010313000000000001</v>
      </c>
      <c r="S97" s="208"/>
      <c r="T97" s="210">
        <f>SUM(T98:T172)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1" t="s">
        <v>75</v>
      </c>
      <c r="AT97" s="212" t="s">
        <v>70</v>
      </c>
      <c r="AU97" s="212" t="s">
        <v>75</v>
      </c>
      <c r="AY97" s="211" t="s">
        <v>145</v>
      </c>
      <c r="BK97" s="213">
        <f>SUM(BK98:BK172)</f>
        <v>0</v>
      </c>
    </row>
    <row r="98" s="2" customFormat="1" ht="16.5" customHeight="1">
      <c r="A98" s="39"/>
      <c r="B98" s="40"/>
      <c r="C98" s="216" t="s">
        <v>75</v>
      </c>
      <c r="D98" s="216" t="s">
        <v>148</v>
      </c>
      <c r="E98" s="217" t="s">
        <v>579</v>
      </c>
      <c r="F98" s="218" t="s">
        <v>580</v>
      </c>
      <c r="G98" s="219" t="s">
        <v>151</v>
      </c>
      <c r="H98" s="220">
        <v>610</v>
      </c>
      <c r="I98" s="221"/>
      <c r="J98" s="222">
        <f>ROUND(I98*H98,2)</f>
        <v>0</v>
      </c>
      <c r="K98" s="218" t="s">
        <v>152</v>
      </c>
      <c r="L98" s="45"/>
      <c r="M98" s="223" t="s">
        <v>19</v>
      </c>
      <c r="N98" s="224" t="s">
        <v>42</v>
      </c>
      <c r="O98" s="85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7" t="s">
        <v>153</v>
      </c>
      <c r="AT98" s="227" t="s">
        <v>148</v>
      </c>
      <c r="AU98" s="227" t="s">
        <v>79</v>
      </c>
      <c r="AY98" s="18" t="s">
        <v>145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8" t="s">
        <v>75</v>
      </c>
      <c r="BK98" s="228">
        <f>ROUND(I98*H98,2)</f>
        <v>0</v>
      </c>
      <c r="BL98" s="18" t="s">
        <v>153</v>
      </c>
      <c r="BM98" s="227" t="s">
        <v>581</v>
      </c>
    </row>
    <row r="99" s="2" customFormat="1">
      <c r="A99" s="39"/>
      <c r="B99" s="40"/>
      <c r="C99" s="41"/>
      <c r="D99" s="229" t="s">
        <v>155</v>
      </c>
      <c r="E99" s="41"/>
      <c r="F99" s="230" t="s">
        <v>582</v>
      </c>
      <c r="G99" s="41"/>
      <c r="H99" s="41"/>
      <c r="I99" s="231"/>
      <c r="J99" s="41"/>
      <c r="K99" s="41"/>
      <c r="L99" s="45"/>
      <c r="M99" s="232"/>
      <c r="N99" s="233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155</v>
      </c>
      <c r="AU99" s="18" t="s">
        <v>79</v>
      </c>
    </row>
    <row r="100" s="2" customFormat="1">
      <c r="A100" s="39"/>
      <c r="B100" s="40"/>
      <c r="C100" s="41"/>
      <c r="D100" s="234" t="s">
        <v>157</v>
      </c>
      <c r="E100" s="41"/>
      <c r="F100" s="235" t="s">
        <v>583</v>
      </c>
      <c r="G100" s="41"/>
      <c r="H100" s="41"/>
      <c r="I100" s="231"/>
      <c r="J100" s="41"/>
      <c r="K100" s="41"/>
      <c r="L100" s="45"/>
      <c r="M100" s="232"/>
      <c r="N100" s="23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157</v>
      </c>
      <c r="AU100" s="18" t="s">
        <v>79</v>
      </c>
    </row>
    <row r="101" s="2" customFormat="1">
      <c r="A101" s="39"/>
      <c r="B101" s="40"/>
      <c r="C101" s="41"/>
      <c r="D101" s="229" t="s">
        <v>230</v>
      </c>
      <c r="E101" s="41"/>
      <c r="F101" s="268" t="s">
        <v>495</v>
      </c>
      <c r="G101" s="41"/>
      <c r="H101" s="41"/>
      <c r="I101" s="231"/>
      <c r="J101" s="41"/>
      <c r="K101" s="41"/>
      <c r="L101" s="45"/>
      <c r="M101" s="232"/>
      <c r="N101" s="233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230</v>
      </c>
      <c r="AU101" s="18" t="s">
        <v>79</v>
      </c>
    </row>
    <row r="102" s="14" customFormat="1">
      <c r="A102" s="14"/>
      <c r="B102" s="246"/>
      <c r="C102" s="247"/>
      <c r="D102" s="229" t="s">
        <v>159</v>
      </c>
      <c r="E102" s="248" t="s">
        <v>573</v>
      </c>
      <c r="F102" s="249" t="s">
        <v>584</v>
      </c>
      <c r="G102" s="247"/>
      <c r="H102" s="250">
        <v>610</v>
      </c>
      <c r="I102" s="251"/>
      <c r="J102" s="247"/>
      <c r="K102" s="247"/>
      <c r="L102" s="252"/>
      <c r="M102" s="253"/>
      <c r="N102" s="254"/>
      <c r="O102" s="254"/>
      <c r="P102" s="254"/>
      <c r="Q102" s="254"/>
      <c r="R102" s="254"/>
      <c r="S102" s="254"/>
      <c r="T102" s="25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6" t="s">
        <v>159</v>
      </c>
      <c r="AU102" s="256" t="s">
        <v>79</v>
      </c>
      <c r="AV102" s="14" t="s">
        <v>79</v>
      </c>
      <c r="AW102" s="14" t="s">
        <v>33</v>
      </c>
      <c r="AX102" s="14" t="s">
        <v>75</v>
      </c>
      <c r="AY102" s="256" t="s">
        <v>145</v>
      </c>
    </row>
    <row r="103" s="2" customFormat="1" ht="21.75" customHeight="1">
      <c r="A103" s="39"/>
      <c r="B103" s="40"/>
      <c r="C103" s="216" t="s">
        <v>79</v>
      </c>
      <c r="D103" s="216" t="s">
        <v>148</v>
      </c>
      <c r="E103" s="217" t="s">
        <v>585</v>
      </c>
      <c r="F103" s="218" t="s">
        <v>586</v>
      </c>
      <c r="G103" s="219" t="s">
        <v>151</v>
      </c>
      <c r="H103" s="220">
        <v>2314.4000000000001</v>
      </c>
      <c r="I103" s="221"/>
      <c r="J103" s="222">
        <f>ROUND(I103*H103,2)</f>
        <v>0</v>
      </c>
      <c r="K103" s="218" t="s">
        <v>152</v>
      </c>
      <c r="L103" s="45"/>
      <c r="M103" s="223" t="s">
        <v>19</v>
      </c>
      <c r="N103" s="224" t="s">
        <v>42</v>
      </c>
      <c r="O103" s="85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7" t="s">
        <v>153</v>
      </c>
      <c r="AT103" s="227" t="s">
        <v>148</v>
      </c>
      <c r="AU103" s="227" t="s">
        <v>79</v>
      </c>
      <c r="AY103" s="18" t="s">
        <v>145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8" t="s">
        <v>75</v>
      </c>
      <c r="BK103" s="228">
        <f>ROUND(I103*H103,2)</f>
        <v>0</v>
      </c>
      <c r="BL103" s="18" t="s">
        <v>153</v>
      </c>
      <c r="BM103" s="227" t="s">
        <v>587</v>
      </c>
    </row>
    <row r="104" s="2" customFormat="1">
      <c r="A104" s="39"/>
      <c r="B104" s="40"/>
      <c r="C104" s="41"/>
      <c r="D104" s="229" t="s">
        <v>155</v>
      </c>
      <c r="E104" s="41"/>
      <c r="F104" s="230" t="s">
        <v>588</v>
      </c>
      <c r="G104" s="41"/>
      <c r="H104" s="41"/>
      <c r="I104" s="231"/>
      <c r="J104" s="41"/>
      <c r="K104" s="41"/>
      <c r="L104" s="45"/>
      <c r="M104" s="232"/>
      <c r="N104" s="233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155</v>
      </c>
      <c r="AU104" s="18" t="s">
        <v>79</v>
      </c>
    </row>
    <row r="105" s="2" customFormat="1">
      <c r="A105" s="39"/>
      <c r="B105" s="40"/>
      <c r="C105" s="41"/>
      <c r="D105" s="234" t="s">
        <v>157</v>
      </c>
      <c r="E105" s="41"/>
      <c r="F105" s="235" t="s">
        <v>589</v>
      </c>
      <c r="G105" s="41"/>
      <c r="H105" s="41"/>
      <c r="I105" s="231"/>
      <c r="J105" s="41"/>
      <c r="K105" s="41"/>
      <c r="L105" s="45"/>
      <c r="M105" s="232"/>
      <c r="N105" s="233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157</v>
      </c>
      <c r="AU105" s="18" t="s">
        <v>79</v>
      </c>
    </row>
    <row r="106" s="2" customFormat="1">
      <c r="A106" s="39"/>
      <c r="B106" s="40"/>
      <c r="C106" s="41"/>
      <c r="D106" s="229" t="s">
        <v>230</v>
      </c>
      <c r="E106" s="41"/>
      <c r="F106" s="268" t="s">
        <v>504</v>
      </c>
      <c r="G106" s="41"/>
      <c r="H106" s="41"/>
      <c r="I106" s="231"/>
      <c r="J106" s="41"/>
      <c r="K106" s="41"/>
      <c r="L106" s="45"/>
      <c r="M106" s="232"/>
      <c r="N106" s="233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230</v>
      </c>
      <c r="AU106" s="18" t="s">
        <v>79</v>
      </c>
    </row>
    <row r="107" s="2" customFormat="1">
      <c r="A107" s="39"/>
      <c r="B107" s="40"/>
      <c r="C107" s="41"/>
      <c r="D107" s="229" t="s">
        <v>187</v>
      </c>
      <c r="E107" s="41"/>
      <c r="F107" s="268" t="s">
        <v>590</v>
      </c>
      <c r="G107" s="41"/>
      <c r="H107" s="41"/>
      <c r="I107" s="231"/>
      <c r="J107" s="41"/>
      <c r="K107" s="41"/>
      <c r="L107" s="45"/>
      <c r="M107" s="232"/>
      <c r="N107" s="233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187</v>
      </c>
      <c r="AU107" s="18" t="s">
        <v>79</v>
      </c>
    </row>
    <row r="108" s="14" customFormat="1">
      <c r="A108" s="14"/>
      <c r="B108" s="246"/>
      <c r="C108" s="247"/>
      <c r="D108" s="229" t="s">
        <v>159</v>
      </c>
      <c r="E108" s="248" t="s">
        <v>507</v>
      </c>
      <c r="F108" s="249" t="s">
        <v>591</v>
      </c>
      <c r="G108" s="247"/>
      <c r="H108" s="250">
        <v>2893</v>
      </c>
      <c r="I108" s="251"/>
      <c r="J108" s="247"/>
      <c r="K108" s="247"/>
      <c r="L108" s="252"/>
      <c r="M108" s="253"/>
      <c r="N108" s="254"/>
      <c r="O108" s="254"/>
      <c r="P108" s="254"/>
      <c r="Q108" s="254"/>
      <c r="R108" s="254"/>
      <c r="S108" s="254"/>
      <c r="T108" s="25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6" t="s">
        <v>159</v>
      </c>
      <c r="AU108" s="256" t="s">
        <v>79</v>
      </c>
      <c r="AV108" s="14" t="s">
        <v>79</v>
      </c>
      <c r="AW108" s="14" t="s">
        <v>33</v>
      </c>
      <c r="AX108" s="14" t="s">
        <v>71</v>
      </c>
      <c r="AY108" s="256" t="s">
        <v>145</v>
      </c>
    </row>
    <row r="109" s="13" customFormat="1">
      <c r="A109" s="13"/>
      <c r="B109" s="236"/>
      <c r="C109" s="237"/>
      <c r="D109" s="229" t="s">
        <v>159</v>
      </c>
      <c r="E109" s="238" t="s">
        <v>19</v>
      </c>
      <c r="F109" s="239" t="s">
        <v>592</v>
      </c>
      <c r="G109" s="237"/>
      <c r="H109" s="238" t="s">
        <v>19</v>
      </c>
      <c r="I109" s="240"/>
      <c r="J109" s="237"/>
      <c r="K109" s="237"/>
      <c r="L109" s="241"/>
      <c r="M109" s="242"/>
      <c r="N109" s="243"/>
      <c r="O109" s="243"/>
      <c r="P109" s="243"/>
      <c r="Q109" s="243"/>
      <c r="R109" s="243"/>
      <c r="S109" s="243"/>
      <c r="T109" s="24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5" t="s">
        <v>159</v>
      </c>
      <c r="AU109" s="245" t="s">
        <v>79</v>
      </c>
      <c r="AV109" s="13" t="s">
        <v>75</v>
      </c>
      <c r="AW109" s="13" t="s">
        <v>33</v>
      </c>
      <c r="AX109" s="13" t="s">
        <v>71</v>
      </c>
      <c r="AY109" s="245" t="s">
        <v>145</v>
      </c>
    </row>
    <row r="110" s="14" customFormat="1">
      <c r="A110" s="14"/>
      <c r="B110" s="246"/>
      <c r="C110" s="247"/>
      <c r="D110" s="229" t="s">
        <v>159</v>
      </c>
      <c r="E110" s="248" t="s">
        <v>19</v>
      </c>
      <c r="F110" s="249" t="s">
        <v>593</v>
      </c>
      <c r="G110" s="247"/>
      <c r="H110" s="250">
        <v>2314.4000000000001</v>
      </c>
      <c r="I110" s="251"/>
      <c r="J110" s="247"/>
      <c r="K110" s="247"/>
      <c r="L110" s="252"/>
      <c r="M110" s="253"/>
      <c r="N110" s="254"/>
      <c r="O110" s="254"/>
      <c r="P110" s="254"/>
      <c r="Q110" s="254"/>
      <c r="R110" s="254"/>
      <c r="S110" s="254"/>
      <c r="T110" s="25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6" t="s">
        <v>159</v>
      </c>
      <c r="AU110" s="256" t="s">
        <v>79</v>
      </c>
      <c r="AV110" s="14" t="s">
        <v>79</v>
      </c>
      <c r="AW110" s="14" t="s">
        <v>33</v>
      </c>
      <c r="AX110" s="14" t="s">
        <v>75</v>
      </c>
      <c r="AY110" s="256" t="s">
        <v>145</v>
      </c>
    </row>
    <row r="111" s="2" customFormat="1" ht="21.75" customHeight="1">
      <c r="A111" s="39"/>
      <c r="B111" s="40"/>
      <c r="C111" s="216" t="s">
        <v>86</v>
      </c>
      <c r="D111" s="216" t="s">
        <v>148</v>
      </c>
      <c r="E111" s="217" t="s">
        <v>594</v>
      </c>
      <c r="F111" s="218" t="s">
        <v>595</v>
      </c>
      <c r="G111" s="219" t="s">
        <v>151</v>
      </c>
      <c r="H111" s="220">
        <v>578.60000000000002</v>
      </c>
      <c r="I111" s="221"/>
      <c r="J111" s="222">
        <f>ROUND(I111*H111,2)</f>
        <v>0</v>
      </c>
      <c r="K111" s="218" t="s">
        <v>152</v>
      </c>
      <c r="L111" s="45"/>
      <c r="M111" s="223" t="s">
        <v>19</v>
      </c>
      <c r="N111" s="224" t="s">
        <v>42</v>
      </c>
      <c r="O111" s="85"/>
      <c r="P111" s="225">
        <f>O111*H111</f>
        <v>0</v>
      </c>
      <c r="Q111" s="225">
        <v>0</v>
      </c>
      <c r="R111" s="225">
        <f>Q111*H111</f>
        <v>0</v>
      </c>
      <c r="S111" s="225">
        <v>0</v>
      </c>
      <c r="T111" s="226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7" t="s">
        <v>153</v>
      </c>
      <c r="AT111" s="227" t="s">
        <v>148</v>
      </c>
      <c r="AU111" s="227" t="s">
        <v>79</v>
      </c>
      <c r="AY111" s="18" t="s">
        <v>145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8" t="s">
        <v>75</v>
      </c>
      <c r="BK111" s="228">
        <f>ROUND(I111*H111,2)</f>
        <v>0</v>
      </c>
      <c r="BL111" s="18" t="s">
        <v>153</v>
      </c>
      <c r="BM111" s="227" t="s">
        <v>596</v>
      </c>
    </row>
    <row r="112" s="2" customFormat="1">
      <c r="A112" s="39"/>
      <c r="B112" s="40"/>
      <c r="C112" s="41"/>
      <c r="D112" s="229" t="s">
        <v>155</v>
      </c>
      <c r="E112" s="41"/>
      <c r="F112" s="230" t="s">
        <v>597</v>
      </c>
      <c r="G112" s="41"/>
      <c r="H112" s="41"/>
      <c r="I112" s="231"/>
      <c r="J112" s="41"/>
      <c r="K112" s="41"/>
      <c r="L112" s="45"/>
      <c r="M112" s="232"/>
      <c r="N112" s="233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155</v>
      </c>
      <c r="AU112" s="18" t="s">
        <v>79</v>
      </c>
    </row>
    <row r="113" s="2" customFormat="1">
      <c r="A113" s="39"/>
      <c r="B113" s="40"/>
      <c r="C113" s="41"/>
      <c r="D113" s="234" t="s">
        <v>157</v>
      </c>
      <c r="E113" s="41"/>
      <c r="F113" s="235" t="s">
        <v>598</v>
      </c>
      <c r="G113" s="41"/>
      <c r="H113" s="41"/>
      <c r="I113" s="231"/>
      <c r="J113" s="41"/>
      <c r="K113" s="41"/>
      <c r="L113" s="45"/>
      <c r="M113" s="232"/>
      <c r="N113" s="233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157</v>
      </c>
      <c r="AU113" s="18" t="s">
        <v>79</v>
      </c>
    </row>
    <row r="114" s="14" customFormat="1">
      <c r="A114" s="14"/>
      <c r="B114" s="246"/>
      <c r="C114" s="247"/>
      <c r="D114" s="229" t="s">
        <v>159</v>
      </c>
      <c r="E114" s="248" t="s">
        <v>19</v>
      </c>
      <c r="F114" s="249" t="s">
        <v>591</v>
      </c>
      <c r="G114" s="247"/>
      <c r="H114" s="250">
        <v>2893</v>
      </c>
      <c r="I114" s="251"/>
      <c r="J114" s="247"/>
      <c r="K114" s="247"/>
      <c r="L114" s="252"/>
      <c r="M114" s="253"/>
      <c r="N114" s="254"/>
      <c r="O114" s="254"/>
      <c r="P114" s="254"/>
      <c r="Q114" s="254"/>
      <c r="R114" s="254"/>
      <c r="S114" s="254"/>
      <c r="T114" s="25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6" t="s">
        <v>159</v>
      </c>
      <c r="AU114" s="256" t="s">
        <v>79</v>
      </c>
      <c r="AV114" s="14" t="s">
        <v>79</v>
      </c>
      <c r="AW114" s="14" t="s">
        <v>33</v>
      </c>
      <c r="AX114" s="14" t="s">
        <v>71</v>
      </c>
      <c r="AY114" s="256" t="s">
        <v>145</v>
      </c>
    </row>
    <row r="115" s="13" customFormat="1">
      <c r="A115" s="13"/>
      <c r="B115" s="236"/>
      <c r="C115" s="237"/>
      <c r="D115" s="229" t="s">
        <v>159</v>
      </c>
      <c r="E115" s="238" t="s">
        <v>19</v>
      </c>
      <c r="F115" s="239" t="s">
        <v>592</v>
      </c>
      <c r="G115" s="237"/>
      <c r="H115" s="238" t="s">
        <v>19</v>
      </c>
      <c r="I115" s="240"/>
      <c r="J115" s="237"/>
      <c r="K115" s="237"/>
      <c r="L115" s="241"/>
      <c r="M115" s="242"/>
      <c r="N115" s="243"/>
      <c r="O115" s="243"/>
      <c r="P115" s="243"/>
      <c r="Q115" s="243"/>
      <c r="R115" s="243"/>
      <c r="S115" s="243"/>
      <c r="T115" s="24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5" t="s">
        <v>159</v>
      </c>
      <c r="AU115" s="245" t="s">
        <v>79</v>
      </c>
      <c r="AV115" s="13" t="s">
        <v>75</v>
      </c>
      <c r="AW115" s="13" t="s">
        <v>33</v>
      </c>
      <c r="AX115" s="13" t="s">
        <v>71</v>
      </c>
      <c r="AY115" s="245" t="s">
        <v>145</v>
      </c>
    </row>
    <row r="116" s="14" customFormat="1">
      <c r="A116" s="14"/>
      <c r="B116" s="246"/>
      <c r="C116" s="247"/>
      <c r="D116" s="229" t="s">
        <v>159</v>
      </c>
      <c r="E116" s="248" t="s">
        <v>19</v>
      </c>
      <c r="F116" s="249" t="s">
        <v>599</v>
      </c>
      <c r="G116" s="247"/>
      <c r="H116" s="250">
        <v>578.60000000000002</v>
      </c>
      <c r="I116" s="251"/>
      <c r="J116" s="247"/>
      <c r="K116" s="247"/>
      <c r="L116" s="252"/>
      <c r="M116" s="253"/>
      <c r="N116" s="254"/>
      <c r="O116" s="254"/>
      <c r="P116" s="254"/>
      <c r="Q116" s="254"/>
      <c r="R116" s="254"/>
      <c r="S116" s="254"/>
      <c r="T116" s="25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6" t="s">
        <v>159</v>
      </c>
      <c r="AU116" s="256" t="s">
        <v>79</v>
      </c>
      <c r="AV116" s="14" t="s">
        <v>79</v>
      </c>
      <c r="AW116" s="14" t="s">
        <v>33</v>
      </c>
      <c r="AX116" s="14" t="s">
        <v>75</v>
      </c>
      <c r="AY116" s="256" t="s">
        <v>145</v>
      </c>
    </row>
    <row r="117" s="2" customFormat="1" ht="16.5" customHeight="1">
      <c r="A117" s="39"/>
      <c r="B117" s="40"/>
      <c r="C117" s="216" t="s">
        <v>153</v>
      </c>
      <c r="D117" s="216" t="s">
        <v>148</v>
      </c>
      <c r="E117" s="217" t="s">
        <v>182</v>
      </c>
      <c r="F117" s="218" t="s">
        <v>183</v>
      </c>
      <c r="G117" s="219" t="s">
        <v>151</v>
      </c>
      <c r="H117" s="220">
        <v>610</v>
      </c>
      <c r="I117" s="221"/>
      <c r="J117" s="222">
        <f>ROUND(I117*H117,2)</f>
        <v>0</v>
      </c>
      <c r="K117" s="218" t="s">
        <v>152</v>
      </c>
      <c r="L117" s="45"/>
      <c r="M117" s="223" t="s">
        <v>19</v>
      </c>
      <c r="N117" s="224" t="s">
        <v>42</v>
      </c>
      <c r="O117" s="85"/>
      <c r="P117" s="225">
        <f>O117*H117</f>
        <v>0</v>
      </c>
      <c r="Q117" s="225">
        <v>0</v>
      </c>
      <c r="R117" s="225">
        <f>Q117*H117</f>
        <v>0</v>
      </c>
      <c r="S117" s="225">
        <v>0</v>
      </c>
      <c r="T117" s="226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7" t="s">
        <v>153</v>
      </c>
      <c r="AT117" s="227" t="s">
        <v>148</v>
      </c>
      <c r="AU117" s="227" t="s">
        <v>79</v>
      </c>
      <c r="AY117" s="18" t="s">
        <v>145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18" t="s">
        <v>75</v>
      </c>
      <c r="BK117" s="228">
        <f>ROUND(I117*H117,2)</f>
        <v>0</v>
      </c>
      <c r="BL117" s="18" t="s">
        <v>153</v>
      </c>
      <c r="BM117" s="227" t="s">
        <v>600</v>
      </c>
    </row>
    <row r="118" s="2" customFormat="1">
      <c r="A118" s="39"/>
      <c r="B118" s="40"/>
      <c r="C118" s="41"/>
      <c r="D118" s="229" t="s">
        <v>155</v>
      </c>
      <c r="E118" s="41"/>
      <c r="F118" s="230" t="s">
        <v>185</v>
      </c>
      <c r="G118" s="41"/>
      <c r="H118" s="41"/>
      <c r="I118" s="231"/>
      <c r="J118" s="41"/>
      <c r="K118" s="41"/>
      <c r="L118" s="45"/>
      <c r="M118" s="232"/>
      <c r="N118" s="233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155</v>
      </c>
      <c r="AU118" s="18" t="s">
        <v>79</v>
      </c>
    </row>
    <row r="119" s="2" customFormat="1">
      <c r="A119" s="39"/>
      <c r="B119" s="40"/>
      <c r="C119" s="41"/>
      <c r="D119" s="234" t="s">
        <v>157</v>
      </c>
      <c r="E119" s="41"/>
      <c r="F119" s="235" t="s">
        <v>186</v>
      </c>
      <c r="G119" s="41"/>
      <c r="H119" s="41"/>
      <c r="I119" s="231"/>
      <c r="J119" s="41"/>
      <c r="K119" s="41"/>
      <c r="L119" s="45"/>
      <c r="M119" s="232"/>
      <c r="N119" s="233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157</v>
      </c>
      <c r="AU119" s="18" t="s">
        <v>79</v>
      </c>
    </row>
    <row r="120" s="2" customFormat="1">
      <c r="A120" s="39"/>
      <c r="B120" s="40"/>
      <c r="C120" s="41"/>
      <c r="D120" s="229" t="s">
        <v>230</v>
      </c>
      <c r="E120" s="41"/>
      <c r="F120" s="268" t="s">
        <v>601</v>
      </c>
      <c r="G120" s="41"/>
      <c r="H120" s="41"/>
      <c r="I120" s="231"/>
      <c r="J120" s="41"/>
      <c r="K120" s="41"/>
      <c r="L120" s="45"/>
      <c r="M120" s="232"/>
      <c r="N120" s="233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230</v>
      </c>
      <c r="AU120" s="18" t="s">
        <v>79</v>
      </c>
    </row>
    <row r="121" s="2" customFormat="1">
      <c r="A121" s="39"/>
      <c r="B121" s="40"/>
      <c r="C121" s="41"/>
      <c r="D121" s="229" t="s">
        <v>187</v>
      </c>
      <c r="E121" s="41"/>
      <c r="F121" s="268" t="s">
        <v>188</v>
      </c>
      <c r="G121" s="41"/>
      <c r="H121" s="41"/>
      <c r="I121" s="231"/>
      <c r="J121" s="41"/>
      <c r="K121" s="41"/>
      <c r="L121" s="45"/>
      <c r="M121" s="232"/>
      <c r="N121" s="233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187</v>
      </c>
      <c r="AU121" s="18" t="s">
        <v>79</v>
      </c>
    </row>
    <row r="122" s="14" customFormat="1">
      <c r="A122" s="14"/>
      <c r="B122" s="246"/>
      <c r="C122" s="247"/>
      <c r="D122" s="229" t="s">
        <v>159</v>
      </c>
      <c r="E122" s="248" t="s">
        <v>19</v>
      </c>
      <c r="F122" s="249" t="s">
        <v>573</v>
      </c>
      <c r="G122" s="247"/>
      <c r="H122" s="250">
        <v>610</v>
      </c>
      <c r="I122" s="251"/>
      <c r="J122" s="247"/>
      <c r="K122" s="247"/>
      <c r="L122" s="252"/>
      <c r="M122" s="253"/>
      <c r="N122" s="254"/>
      <c r="O122" s="254"/>
      <c r="P122" s="254"/>
      <c r="Q122" s="254"/>
      <c r="R122" s="254"/>
      <c r="S122" s="254"/>
      <c r="T122" s="25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6" t="s">
        <v>159</v>
      </c>
      <c r="AU122" s="256" t="s">
        <v>79</v>
      </c>
      <c r="AV122" s="14" t="s">
        <v>79</v>
      </c>
      <c r="AW122" s="14" t="s">
        <v>33</v>
      </c>
      <c r="AX122" s="14" t="s">
        <v>75</v>
      </c>
      <c r="AY122" s="256" t="s">
        <v>145</v>
      </c>
    </row>
    <row r="123" s="2" customFormat="1" ht="21.75" customHeight="1">
      <c r="A123" s="39"/>
      <c r="B123" s="40"/>
      <c r="C123" s="216" t="s">
        <v>271</v>
      </c>
      <c r="D123" s="216" t="s">
        <v>148</v>
      </c>
      <c r="E123" s="217" t="s">
        <v>509</v>
      </c>
      <c r="F123" s="218" t="s">
        <v>510</v>
      </c>
      <c r="G123" s="219" t="s">
        <v>151</v>
      </c>
      <c r="H123" s="220">
        <v>5786</v>
      </c>
      <c r="I123" s="221"/>
      <c r="J123" s="222">
        <f>ROUND(I123*H123,2)</f>
        <v>0</v>
      </c>
      <c r="K123" s="218" t="s">
        <v>152</v>
      </c>
      <c r="L123" s="45"/>
      <c r="M123" s="223" t="s">
        <v>19</v>
      </c>
      <c r="N123" s="224" t="s">
        <v>42</v>
      </c>
      <c r="O123" s="85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7" t="s">
        <v>153</v>
      </c>
      <c r="AT123" s="227" t="s">
        <v>148</v>
      </c>
      <c r="AU123" s="227" t="s">
        <v>79</v>
      </c>
      <c r="AY123" s="18" t="s">
        <v>145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8" t="s">
        <v>75</v>
      </c>
      <c r="BK123" s="228">
        <f>ROUND(I123*H123,2)</f>
        <v>0</v>
      </c>
      <c r="BL123" s="18" t="s">
        <v>153</v>
      </c>
      <c r="BM123" s="227" t="s">
        <v>602</v>
      </c>
    </row>
    <row r="124" s="2" customFormat="1">
      <c r="A124" s="39"/>
      <c r="B124" s="40"/>
      <c r="C124" s="41"/>
      <c r="D124" s="229" t="s">
        <v>155</v>
      </c>
      <c r="E124" s="41"/>
      <c r="F124" s="230" t="s">
        <v>512</v>
      </c>
      <c r="G124" s="41"/>
      <c r="H124" s="41"/>
      <c r="I124" s="231"/>
      <c r="J124" s="41"/>
      <c r="K124" s="41"/>
      <c r="L124" s="45"/>
      <c r="M124" s="232"/>
      <c r="N124" s="233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155</v>
      </c>
      <c r="AU124" s="18" t="s">
        <v>79</v>
      </c>
    </row>
    <row r="125" s="2" customFormat="1">
      <c r="A125" s="39"/>
      <c r="B125" s="40"/>
      <c r="C125" s="41"/>
      <c r="D125" s="234" t="s">
        <v>157</v>
      </c>
      <c r="E125" s="41"/>
      <c r="F125" s="235" t="s">
        <v>513</v>
      </c>
      <c r="G125" s="41"/>
      <c r="H125" s="41"/>
      <c r="I125" s="231"/>
      <c r="J125" s="41"/>
      <c r="K125" s="41"/>
      <c r="L125" s="45"/>
      <c r="M125" s="232"/>
      <c r="N125" s="233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157</v>
      </c>
      <c r="AU125" s="18" t="s">
        <v>79</v>
      </c>
    </row>
    <row r="126" s="2" customFormat="1">
      <c r="A126" s="39"/>
      <c r="B126" s="40"/>
      <c r="C126" s="41"/>
      <c r="D126" s="229" t="s">
        <v>230</v>
      </c>
      <c r="E126" s="41"/>
      <c r="F126" s="268" t="s">
        <v>514</v>
      </c>
      <c r="G126" s="41"/>
      <c r="H126" s="41"/>
      <c r="I126" s="231"/>
      <c r="J126" s="41"/>
      <c r="K126" s="41"/>
      <c r="L126" s="45"/>
      <c r="M126" s="232"/>
      <c r="N126" s="233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230</v>
      </c>
      <c r="AU126" s="18" t="s">
        <v>79</v>
      </c>
    </row>
    <row r="127" s="13" customFormat="1">
      <c r="A127" s="13"/>
      <c r="B127" s="236"/>
      <c r="C127" s="237"/>
      <c r="D127" s="229" t="s">
        <v>159</v>
      </c>
      <c r="E127" s="238" t="s">
        <v>19</v>
      </c>
      <c r="F127" s="239" t="s">
        <v>603</v>
      </c>
      <c r="G127" s="237"/>
      <c r="H127" s="238" t="s">
        <v>19</v>
      </c>
      <c r="I127" s="240"/>
      <c r="J127" s="237"/>
      <c r="K127" s="237"/>
      <c r="L127" s="241"/>
      <c r="M127" s="242"/>
      <c r="N127" s="243"/>
      <c r="O127" s="243"/>
      <c r="P127" s="243"/>
      <c r="Q127" s="243"/>
      <c r="R127" s="243"/>
      <c r="S127" s="243"/>
      <c r="T127" s="24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5" t="s">
        <v>159</v>
      </c>
      <c r="AU127" s="245" t="s">
        <v>79</v>
      </c>
      <c r="AV127" s="13" t="s">
        <v>75</v>
      </c>
      <c r="AW127" s="13" t="s">
        <v>33</v>
      </c>
      <c r="AX127" s="13" t="s">
        <v>71</v>
      </c>
      <c r="AY127" s="245" t="s">
        <v>145</v>
      </c>
    </row>
    <row r="128" s="14" customFormat="1">
      <c r="A128" s="14"/>
      <c r="B128" s="246"/>
      <c r="C128" s="247"/>
      <c r="D128" s="229" t="s">
        <v>159</v>
      </c>
      <c r="E128" s="248" t="s">
        <v>19</v>
      </c>
      <c r="F128" s="249" t="s">
        <v>604</v>
      </c>
      <c r="G128" s="247"/>
      <c r="H128" s="250">
        <v>5786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6" t="s">
        <v>159</v>
      </c>
      <c r="AU128" s="256" t="s">
        <v>79</v>
      </c>
      <c r="AV128" s="14" t="s">
        <v>79</v>
      </c>
      <c r="AW128" s="14" t="s">
        <v>33</v>
      </c>
      <c r="AX128" s="14" t="s">
        <v>75</v>
      </c>
      <c r="AY128" s="256" t="s">
        <v>145</v>
      </c>
    </row>
    <row r="129" s="2" customFormat="1" ht="16.5" customHeight="1">
      <c r="A129" s="39"/>
      <c r="B129" s="40"/>
      <c r="C129" s="216" t="s">
        <v>281</v>
      </c>
      <c r="D129" s="216" t="s">
        <v>148</v>
      </c>
      <c r="E129" s="217" t="s">
        <v>192</v>
      </c>
      <c r="F129" s="218" t="s">
        <v>193</v>
      </c>
      <c r="G129" s="219" t="s">
        <v>151</v>
      </c>
      <c r="H129" s="220">
        <v>2893</v>
      </c>
      <c r="I129" s="221"/>
      <c r="J129" s="222">
        <f>ROUND(I129*H129,2)</f>
        <v>0</v>
      </c>
      <c r="K129" s="218" t="s">
        <v>152</v>
      </c>
      <c r="L129" s="45"/>
      <c r="M129" s="223" t="s">
        <v>19</v>
      </c>
      <c r="N129" s="224" t="s">
        <v>42</v>
      </c>
      <c r="O129" s="85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7" t="s">
        <v>153</v>
      </c>
      <c r="AT129" s="227" t="s">
        <v>148</v>
      </c>
      <c r="AU129" s="227" t="s">
        <v>79</v>
      </c>
      <c r="AY129" s="18" t="s">
        <v>145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8" t="s">
        <v>75</v>
      </c>
      <c r="BK129" s="228">
        <f>ROUND(I129*H129,2)</f>
        <v>0</v>
      </c>
      <c r="BL129" s="18" t="s">
        <v>153</v>
      </c>
      <c r="BM129" s="227" t="s">
        <v>605</v>
      </c>
    </row>
    <row r="130" s="2" customFormat="1">
      <c r="A130" s="39"/>
      <c r="B130" s="40"/>
      <c r="C130" s="41"/>
      <c r="D130" s="229" t="s">
        <v>155</v>
      </c>
      <c r="E130" s="41"/>
      <c r="F130" s="230" t="s">
        <v>195</v>
      </c>
      <c r="G130" s="41"/>
      <c r="H130" s="41"/>
      <c r="I130" s="231"/>
      <c r="J130" s="41"/>
      <c r="K130" s="41"/>
      <c r="L130" s="45"/>
      <c r="M130" s="232"/>
      <c r="N130" s="233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155</v>
      </c>
      <c r="AU130" s="18" t="s">
        <v>79</v>
      </c>
    </row>
    <row r="131" s="2" customFormat="1">
      <c r="A131" s="39"/>
      <c r="B131" s="40"/>
      <c r="C131" s="41"/>
      <c r="D131" s="234" t="s">
        <v>157</v>
      </c>
      <c r="E131" s="41"/>
      <c r="F131" s="235" t="s">
        <v>196</v>
      </c>
      <c r="G131" s="41"/>
      <c r="H131" s="41"/>
      <c r="I131" s="231"/>
      <c r="J131" s="41"/>
      <c r="K131" s="41"/>
      <c r="L131" s="45"/>
      <c r="M131" s="232"/>
      <c r="N131" s="233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157</v>
      </c>
      <c r="AU131" s="18" t="s">
        <v>79</v>
      </c>
    </row>
    <row r="132" s="2" customFormat="1">
      <c r="A132" s="39"/>
      <c r="B132" s="40"/>
      <c r="C132" s="41"/>
      <c r="D132" s="229" t="s">
        <v>230</v>
      </c>
      <c r="E132" s="41"/>
      <c r="F132" s="268" t="s">
        <v>606</v>
      </c>
      <c r="G132" s="41"/>
      <c r="H132" s="41"/>
      <c r="I132" s="231"/>
      <c r="J132" s="41"/>
      <c r="K132" s="41"/>
      <c r="L132" s="45"/>
      <c r="M132" s="232"/>
      <c r="N132" s="233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230</v>
      </c>
      <c r="AU132" s="18" t="s">
        <v>79</v>
      </c>
    </row>
    <row r="133" s="14" customFormat="1">
      <c r="A133" s="14"/>
      <c r="B133" s="246"/>
      <c r="C133" s="247"/>
      <c r="D133" s="229" t="s">
        <v>159</v>
      </c>
      <c r="E133" s="248" t="s">
        <v>19</v>
      </c>
      <c r="F133" s="249" t="s">
        <v>507</v>
      </c>
      <c r="G133" s="247"/>
      <c r="H133" s="250">
        <v>2893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6" t="s">
        <v>159</v>
      </c>
      <c r="AU133" s="256" t="s">
        <v>79</v>
      </c>
      <c r="AV133" s="14" t="s">
        <v>79</v>
      </c>
      <c r="AW133" s="14" t="s">
        <v>33</v>
      </c>
      <c r="AX133" s="14" t="s">
        <v>75</v>
      </c>
      <c r="AY133" s="256" t="s">
        <v>145</v>
      </c>
    </row>
    <row r="134" s="2" customFormat="1" ht="24.15" customHeight="1">
      <c r="A134" s="39"/>
      <c r="B134" s="40"/>
      <c r="C134" s="216" t="s">
        <v>287</v>
      </c>
      <c r="D134" s="216" t="s">
        <v>148</v>
      </c>
      <c r="E134" s="217" t="s">
        <v>607</v>
      </c>
      <c r="F134" s="218" t="s">
        <v>608</v>
      </c>
      <c r="G134" s="219" t="s">
        <v>151</v>
      </c>
      <c r="H134" s="220">
        <v>4767</v>
      </c>
      <c r="I134" s="221"/>
      <c r="J134" s="222">
        <f>ROUND(I134*H134,2)</f>
        <v>0</v>
      </c>
      <c r="K134" s="218" t="s">
        <v>152</v>
      </c>
      <c r="L134" s="45"/>
      <c r="M134" s="223" t="s">
        <v>19</v>
      </c>
      <c r="N134" s="224" t="s">
        <v>42</v>
      </c>
      <c r="O134" s="85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7" t="s">
        <v>153</v>
      </c>
      <c r="AT134" s="227" t="s">
        <v>148</v>
      </c>
      <c r="AU134" s="227" t="s">
        <v>79</v>
      </c>
      <c r="AY134" s="18" t="s">
        <v>145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8" t="s">
        <v>75</v>
      </c>
      <c r="BK134" s="228">
        <f>ROUND(I134*H134,2)</f>
        <v>0</v>
      </c>
      <c r="BL134" s="18" t="s">
        <v>153</v>
      </c>
      <c r="BM134" s="227" t="s">
        <v>609</v>
      </c>
    </row>
    <row r="135" s="2" customFormat="1">
      <c r="A135" s="39"/>
      <c r="B135" s="40"/>
      <c r="C135" s="41"/>
      <c r="D135" s="229" t="s">
        <v>155</v>
      </c>
      <c r="E135" s="41"/>
      <c r="F135" s="230" t="s">
        <v>610</v>
      </c>
      <c r="G135" s="41"/>
      <c r="H135" s="41"/>
      <c r="I135" s="231"/>
      <c r="J135" s="41"/>
      <c r="K135" s="41"/>
      <c r="L135" s="45"/>
      <c r="M135" s="232"/>
      <c r="N135" s="233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155</v>
      </c>
      <c r="AU135" s="18" t="s">
        <v>79</v>
      </c>
    </row>
    <row r="136" s="2" customFormat="1">
      <c r="A136" s="39"/>
      <c r="B136" s="40"/>
      <c r="C136" s="41"/>
      <c r="D136" s="234" t="s">
        <v>157</v>
      </c>
      <c r="E136" s="41"/>
      <c r="F136" s="235" t="s">
        <v>611</v>
      </c>
      <c r="G136" s="41"/>
      <c r="H136" s="41"/>
      <c r="I136" s="231"/>
      <c r="J136" s="41"/>
      <c r="K136" s="41"/>
      <c r="L136" s="45"/>
      <c r="M136" s="232"/>
      <c r="N136" s="233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157</v>
      </c>
      <c r="AU136" s="18" t="s">
        <v>79</v>
      </c>
    </row>
    <row r="137" s="2" customFormat="1">
      <c r="A137" s="39"/>
      <c r="B137" s="40"/>
      <c r="C137" s="41"/>
      <c r="D137" s="229" t="s">
        <v>230</v>
      </c>
      <c r="E137" s="41"/>
      <c r="F137" s="268" t="s">
        <v>612</v>
      </c>
      <c r="G137" s="41"/>
      <c r="H137" s="41"/>
      <c r="I137" s="231"/>
      <c r="J137" s="41"/>
      <c r="K137" s="41"/>
      <c r="L137" s="45"/>
      <c r="M137" s="232"/>
      <c r="N137" s="233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230</v>
      </c>
      <c r="AU137" s="18" t="s">
        <v>79</v>
      </c>
    </row>
    <row r="138" s="2" customFormat="1">
      <c r="A138" s="39"/>
      <c r="B138" s="40"/>
      <c r="C138" s="41"/>
      <c r="D138" s="229" t="s">
        <v>187</v>
      </c>
      <c r="E138" s="41"/>
      <c r="F138" s="268" t="s">
        <v>534</v>
      </c>
      <c r="G138" s="41"/>
      <c r="H138" s="41"/>
      <c r="I138" s="231"/>
      <c r="J138" s="41"/>
      <c r="K138" s="41"/>
      <c r="L138" s="45"/>
      <c r="M138" s="232"/>
      <c r="N138" s="233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187</v>
      </c>
      <c r="AU138" s="18" t="s">
        <v>79</v>
      </c>
    </row>
    <row r="139" s="14" customFormat="1">
      <c r="A139" s="14"/>
      <c r="B139" s="246"/>
      <c r="C139" s="247"/>
      <c r="D139" s="229" t="s">
        <v>159</v>
      </c>
      <c r="E139" s="248" t="s">
        <v>536</v>
      </c>
      <c r="F139" s="249" t="s">
        <v>613</v>
      </c>
      <c r="G139" s="247"/>
      <c r="H139" s="250">
        <v>4767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6" t="s">
        <v>159</v>
      </c>
      <c r="AU139" s="256" t="s">
        <v>79</v>
      </c>
      <c r="AV139" s="14" t="s">
        <v>79</v>
      </c>
      <c r="AW139" s="14" t="s">
        <v>33</v>
      </c>
      <c r="AX139" s="14" t="s">
        <v>75</v>
      </c>
      <c r="AY139" s="256" t="s">
        <v>145</v>
      </c>
    </row>
    <row r="140" s="2" customFormat="1" ht="16.5" customHeight="1">
      <c r="A140" s="39"/>
      <c r="B140" s="40"/>
      <c r="C140" s="216" t="s">
        <v>297</v>
      </c>
      <c r="D140" s="216" t="s">
        <v>148</v>
      </c>
      <c r="E140" s="217" t="s">
        <v>614</v>
      </c>
      <c r="F140" s="218" t="s">
        <v>615</v>
      </c>
      <c r="G140" s="219" t="s">
        <v>247</v>
      </c>
      <c r="H140" s="220">
        <v>939</v>
      </c>
      <c r="I140" s="221"/>
      <c r="J140" s="222">
        <f>ROUND(I140*H140,2)</f>
        <v>0</v>
      </c>
      <c r="K140" s="218" t="s">
        <v>152</v>
      </c>
      <c r="L140" s="45"/>
      <c r="M140" s="223" t="s">
        <v>19</v>
      </c>
      <c r="N140" s="224" t="s">
        <v>42</v>
      </c>
      <c r="O140" s="85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7" t="s">
        <v>153</v>
      </c>
      <c r="AT140" s="227" t="s">
        <v>148</v>
      </c>
      <c r="AU140" s="227" t="s">
        <v>79</v>
      </c>
      <c r="AY140" s="18" t="s">
        <v>145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8" t="s">
        <v>75</v>
      </c>
      <c r="BK140" s="228">
        <f>ROUND(I140*H140,2)</f>
        <v>0</v>
      </c>
      <c r="BL140" s="18" t="s">
        <v>153</v>
      </c>
      <c r="BM140" s="227" t="s">
        <v>616</v>
      </c>
    </row>
    <row r="141" s="2" customFormat="1">
      <c r="A141" s="39"/>
      <c r="B141" s="40"/>
      <c r="C141" s="41"/>
      <c r="D141" s="229" t="s">
        <v>155</v>
      </c>
      <c r="E141" s="41"/>
      <c r="F141" s="230" t="s">
        <v>617</v>
      </c>
      <c r="G141" s="41"/>
      <c r="H141" s="41"/>
      <c r="I141" s="231"/>
      <c r="J141" s="41"/>
      <c r="K141" s="41"/>
      <c r="L141" s="45"/>
      <c r="M141" s="232"/>
      <c r="N141" s="233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155</v>
      </c>
      <c r="AU141" s="18" t="s">
        <v>79</v>
      </c>
    </row>
    <row r="142" s="2" customFormat="1">
      <c r="A142" s="39"/>
      <c r="B142" s="40"/>
      <c r="C142" s="41"/>
      <c r="D142" s="234" t="s">
        <v>157</v>
      </c>
      <c r="E142" s="41"/>
      <c r="F142" s="235" t="s">
        <v>618</v>
      </c>
      <c r="G142" s="41"/>
      <c r="H142" s="41"/>
      <c r="I142" s="231"/>
      <c r="J142" s="41"/>
      <c r="K142" s="41"/>
      <c r="L142" s="45"/>
      <c r="M142" s="232"/>
      <c r="N142" s="233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157</v>
      </c>
      <c r="AU142" s="18" t="s">
        <v>79</v>
      </c>
    </row>
    <row r="143" s="2" customFormat="1">
      <c r="A143" s="39"/>
      <c r="B143" s="40"/>
      <c r="C143" s="41"/>
      <c r="D143" s="229" t="s">
        <v>187</v>
      </c>
      <c r="E143" s="41"/>
      <c r="F143" s="268" t="s">
        <v>619</v>
      </c>
      <c r="G143" s="41"/>
      <c r="H143" s="41"/>
      <c r="I143" s="231"/>
      <c r="J143" s="41"/>
      <c r="K143" s="41"/>
      <c r="L143" s="45"/>
      <c r="M143" s="232"/>
      <c r="N143" s="233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187</v>
      </c>
      <c r="AU143" s="18" t="s">
        <v>79</v>
      </c>
    </row>
    <row r="144" s="13" customFormat="1">
      <c r="A144" s="13"/>
      <c r="B144" s="236"/>
      <c r="C144" s="237"/>
      <c r="D144" s="229" t="s">
        <v>159</v>
      </c>
      <c r="E144" s="238" t="s">
        <v>19</v>
      </c>
      <c r="F144" s="239" t="s">
        <v>620</v>
      </c>
      <c r="G144" s="237"/>
      <c r="H144" s="238" t="s">
        <v>19</v>
      </c>
      <c r="I144" s="240"/>
      <c r="J144" s="237"/>
      <c r="K144" s="237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159</v>
      </c>
      <c r="AU144" s="245" t="s">
        <v>79</v>
      </c>
      <c r="AV144" s="13" t="s">
        <v>75</v>
      </c>
      <c r="AW144" s="13" t="s">
        <v>33</v>
      </c>
      <c r="AX144" s="13" t="s">
        <v>71</v>
      </c>
      <c r="AY144" s="245" t="s">
        <v>145</v>
      </c>
    </row>
    <row r="145" s="14" customFormat="1">
      <c r="A145" s="14"/>
      <c r="B145" s="246"/>
      <c r="C145" s="247"/>
      <c r="D145" s="229" t="s">
        <v>159</v>
      </c>
      <c r="E145" s="248" t="s">
        <v>19</v>
      </c>
      <c r="F145" s="249" t="s">
        <v>621</v>
      </c>
      <c r="G145" s="247"/>
      <c r="H145" s="250">
        <v>939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159</v>
      </c>
      <c r="AU145" s="256" t="s">
        <v>79</v>
      </c>
      <c r="AV145" s="14" t="s">
        <v>79</v>
      </c>
      <c r="AW145" s="14" t="s">
        <v>33</v>
      </c>
      <c r="AX145" s="14" t="s">
        <v>75</v>
      </c>
      <c r="AY145" s="256" t="s">
        <v>145</v>
      </c>
    </row>
    <row r="146" s="2" customFormat="1" ht="16.5" customHeight="1">
      <c r="A146" s="39"/>
      <c r="B146" s="40"/>
      <c r="C146" s="216" t="s">
        <v>296</v>
      </c>
      <c r="D146" s="216" t="s">
        <v>148</v>
      </c>
      <c r="E146" s="217" t="s">
        <v>198</v>
      </c>
      <c r="F146" s="218" t="s">
        <v>199</v>
      </c>
      <c r="G146" s="219" t="s">
        <v>151</v>
      </c>
      <c r="H146" s="220">
        <v>200</v>
      </c>
      <c r="I146" s="221"/>
      <c r="J146" s="222">
        <f>ROUND(I146*H146,2)</f>
        <v>0</v>
      </c>
      <c r="K146" s="218" t="s">
        <v>152</v>
      </c>
      <c r="L146" s="45"/>
      <c r="M146" s="223" t="s">
        <v>19</v>
      </c>
      <c r="N146" s="224" t="s">
        <v>42</v>
      </c>
      <c r="O146" s="85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7" t="s">
        <v>153</v>
      </c>
      <c r="AT146" s="227" t="s">
        <v>148</v>
      </c>
      <c r="AU146" s="227" t="s">
        <v>79</v>
      </c>
      <c r="AY146" s="18" t="s">
        <v>145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8" t="s">
        <v>75</v>
      </c>
      <c r="BK146" s="228">
        <f>ROUND(I146*H146,2)</f>
        <v>0</v>
      </c>
      <c r="BL146" s="18" t="s">
        <v>153</v>
      </c>
      <c r="BM146" s="227" t="s">
        <v>622</v>
      </c>
    </row>
    <row r="147" s="2" customFormat="1">
      <c r="A147" s="39"/>
      <c r="B147" s="40"/>
      <c r="C147" s="41"/>
      <c r="D147" s="229" t="s">
        <v>155</v>
      </c>
      <c r="E147" s="41"/>
      <c r="F147" s="230" t="s">
        <v>201</v>
      </c>
      <c r="G147" s="41"/>
      <c r="H147" s="41"/>
      <c r="I147" s="231"/>
      <c r="J147" s="41"/>
      <c r="K147" s="41"/>
      <c r="L147" s="45"/>
      <c r="M147" s="232"/>
      <c r="N147" s="233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155</v>
      </c>
      <c r="AU147" s="18" t="s">
        <v>79</v>
      </c>
    </row>
    <row r="148" s="2" customFormat="1">
      <c r="A148" s="39"/>
      <c r="B148" s="40"/>
      <c r="C148" s="41"/>
      <c r="D148" s="234" t="s">
        <v>157</v>
      </c>
      <c r="E148" s="41"/>
      <c r="F148" s="235" t="s">
        <v>202</v>
      </c>
      <c r="G148" s="41"/>
      <c r="H148" s="41"/>
      <c r="I148" s="231"/>
      <c r="J148" s="41"/>
      <c r="K148" s="41"/>
      <c r="L148" s="45"/>
      <c r="M148" s="232"/>
      <c r="N148" s="233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157</v>
      </c>
      <c r="AU148" s="18" t="s">
        <v>79</v>
      </c>
    </row>
    <row r="149" s="2" customFormat="1">
      <c r="A149" s="39"/>
      <c r="B149" s="40"/>
      <c r="C149" s="41"/>
      <c r="D149" s="229" t="s">
        <v>230</v>
      </c>
      <c r="E149" s="41"/>
      <c r="F149" s="268" t="s">
        <v>623</v>
      </c>
      <c r="G149" s="41"/>
      <c r="H149" s="41"/>
      <c r="I149" s="231"/>
      <c r="J149" s="41"/>
      <c r="K149" s="41"/>
      <c r="L149" s="45"/>
      <c r="M149" s="232"/>
      <c r="N149" s="233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230</v>
      </c>
      <c r="AU149" s="18" t="s">
        <v>79</v>
      </c>
    </row>
    <row r="150" s="13" customFormat="1">
      <c r="A150" s="13"/>
      <c r="B150" s="236"/>
      <c r="C150" s="237"/>
      <c r="D150" s="229" t="s">
        <v>159</v>
      </c>
      <c r="E150" s="238" t="s">
        <v>19</v>
      </c>
      <c r="F150" s="239" t="s">
        <v>624</v>
      </c>
      <c r="G150" s="237"/>
      <c r="H150" s="238" t="s">
        <v>19</v>
      </c>
      <c r="I150" s="240"/>
      <c r="J150" s="237"/>
      <c r="K150" s="237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159</v>
      </c>
      <c r="AU150" s="245" t="s">
        <v>79</v>
      </c>
      <c r="AV150" s="13" t="s">
        <v>75</v>
      </c>
      <c r="AW150" s="13" t="s">
        <v>33</v>
      </c>
      <c r="AX150" s="13" t="s">
        <v>71</v>
      </c>
      <c r="AY150" s="245" t="s">
        <v>145</v>
      </c>
    </row>
    <row r="151" s="14" customFormat="1">
      <c r="A151" s="14"/>
      <c r="B151" s="246"/>
      <c r="C151" s="247"/>
      <c r="D151" s="229" t="s">
        <v>159</v>
      </c>
      <c r="E151" s="248" t="s">
        <v>19</v>
      </c>
      <c r="F151" s="249" t="s">
        <v>625</v>
      </c>
      <c r="G151" s="247"/>
      <c r="H151" s="250">
        <v>200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6" t="s">
        <v>159</v>
      </c>
      <c r="AU151" s="256" t="s">
        <v>79</v>
      </c>
      <c r="AV151" s="14" t="s">
        <v>79</v>
      </c>
      <c r="AW151" s="14" t="s">
        <v>33</v>
      </c>
      <c r="AX151" s="14" t="s">
        <v>75</v>
      </c>
      <c r="AY151" s="256" t="s">
        <v>145</v>
      </c>
    </row>
    <row r="152" s="2" customFormat="1" ht="16.5" customHeight="1">
      <c r="A152" s="39"/>
      <c r="B152" s="40"/>
      <c r="C152" s="216" t="s">
        <v>311</v>
      </c>
      <c r="D152" s="216" t="s">
        <v>148</v>
      </c>
      <c r="E152" s="217" t="s">
        <v>626</v>
      </c>
      <c r="F152" s="218" t="s">
        <v>627</v>
      </c>
      <c r="G152" s="219" t="s">
        <v>247</v>
      </c>
      <c r="H152" s="220">
        <v>687.5</v>
      </c>
      <c r="I152" s="221"/>
      <c r="J152" s="222">
        <f>ROUND(I152*H152,2)</f>
        <v>0</v>
      </c>
      <c r="K152" s="218" t="s">
        <v>152</v>
      </c>
      <c r="L152" s="45"/>
      <c r="M152" s="223" t="s">
        <v>19</v>
      </c>
      <c r="N152" s="224" t="s">
        <v>42</v>
      </c>
      <c r="O152" s="85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7" t="s">
        <v>153</v>
      </c>
      <c r="AT152" s="227" t="s">
        <v>148</v>
      </c>
      <c r="AU152" s="227" t="s">
        <v>79</v>
      </c>
      <c r="AY152" s="18" t="s">
        <v>145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8" t="s">
        <v>75</v>
      </c>
      <c r="BK152" s="228">
        <f>ROUND(I152*H152,2)</f>
        <v>0</v>
      </c>
      <c r="BL152" s="18" t="s">
        <v>153</v>
      </c>
      <c r="BM152" s="227" t="s">
        <v>628</v>
      </c>
    </row>
    <row r="153" s="2" customFormat="1">
      <c r="A153" s="39"/>
      <c r="B153" s="40"/>
      <c r="C153" s="41"/>
      <c r="D153" s="229" t="s">
        <v>155</v>
      </c>
      <c r="E153" s="41"/>
      <c r="F153" s="230" t="s">
        <v>629</v>
      </c>
      <c r="G153" s="41"/>
      <c r="H153" s="41"/>
      <c r="I153" s="231"/>
      <c r="J153" s="41"/>
      <c r="K153" s="41"/>
      <c r="L153" s="45"/>
      <c r="M153" s="232"/>
      <c r="N153" s="233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155</v>
      </c>
      <c r="AU153" s="18" t="s">
        <v>79</v>
      </c>
    </row>
    <row r="154" s="2" customFormat="1">
      <c r="A154" s="39"/>
      <c r="B154" s="40"/>
      <c r="C154" s="41"/>
      <c r="D154" s="234" t="s">
        <v>157</v>
      </c>
      <c r="E154" s="41"/>
      <c r="F154" s="235" t="s">
        <v>630</v>
      </c>
      <c r="G154" s="41"/>
      <c r="H154" s="41"/>
      <c r="I154" s="231"/>
      <c r="J154" s="41"/>
      <c r="K154" s="41"/>
      <c r="L154" s="45"/>
      <c r="M154" s="232"/>
      <c r="N154" s="233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157</v>
      </c>
      <c r="AU154" s="18" t="s">
        <v>79</v>
      </c>
    </row>
    <row r="155" s="13" customFormat="1">
      <c r="A155" s="13"/>
      <c r="B155" s="236"/>
      <c r="C155" s="237"/>
      <c r="D155" s="229" t="s">
        <v>159</v>
      </c>
      <c r="E155" s="238" t="s">
        <v>19</v>
      </c>
      <c r="F155" s="239" t="s">
        <v>631</v>
      </c>
      <c r="G155" s="237"/>
      <c r="H155" s="238" t="s">
        <v>19</v>
      </c>
      <c r="I155" s="240"/>
      <c r="J155" s="237"/>
      <c r="K155" s="237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159</v>
      </c>
      <c r="AU155" s="245" t="s">
        <v>79</v>
      </c>
      <c r="AV155" s="13" t="s">
        <v>75</v>
      </c>
      <c r="AW155" s="13" t="s">
        <v>33</v>
      </c>
      <c r="AX155" s="13" t="s">
        <v>71</v>
      </c>
      <c r="AY155" s="245" t="s">
        <v>145</v>
      </c>
    </row>
    <row r="156" s="14" customFormat="1">
      <c r="A156" s="14"/>
      <c r="B156" s="246"/>
      <c r="C156" s="247"/>
      <c r="D156" s="229" t="s">
        <v>159</v>
      </c>
      <c r="E156" s="248" t="s">
        <v>19</v>
      </c>
      <c r="F156" s="249" t="s">
        <v>632</v>
      </c>
      <c r="G156" s="247"/>
      <c r="H156" s="250">
        <v>687.5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6" t="s">
        <v>159</v>
      </c>
      <c r="AU156" s="256" t="s">
        <v>79</v>
      </c>
      <c r="AV156" s="14" t="s">
        <v>79</v>
      </c>
      <c r="AW156" s="14" t="s">
        <v>33</v>
      </c>
      <c r="AX156" s="14" t="s">
        <v>75</v>
      </c>
      <c r="AY156" s="256" t="s">
        <v>145</v>
      </c>
    </row>
    <row r="157" s="2" customFormat="1" ht="16.5" customHeight="1">
      <c r="A157" s="39"/>
      <c r="B157" s="40"/>
      <c r="C157" s="216" t="s">
        <v>318</v>
      </c>
      <c r="D157" s="216" t="s">
        <v>148</v>
      </c>
      <c r="E157" s="217" t="s">
        <v>549</v>
      </c>
      <c r="F157" s="218" t="s">
        <v>550</v>
      </c>
      <c r="G157" s="219" t="s">
        <v>247</v>
      </c>
      <c r="H157" s="220">
        <v>687.5</v>
      </c>
      <c r="I157" s="221"/>
      <c r="J157" s="222">
        <f>ROUND(I157*H157,2)</f>
        <v>0</v>
      </c>
      <c r="K157" s="218" t="s">
        <v>152</v>
      </c>
      <c r="L157" s="45"/>
      <c r="M157" s="223" t="s">
        <v>19</v>
      </c>
      <c r="N157" s="224" t="s">
        <v>42</v>
      </c>
      <c r="O157" s="85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7" t="s">
        <v>153</v>
      </c>
      <c r="AT157" s="227" t="s">
        <v>148</v>
      </c>
      <c r="AU157" s="227" t="s">
        <v>79</v>
      </c>
      <c r="AY157" s="18" t="s">
        <v>145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8" t="s">
        <v>75</v>
      </c>
      <c r="BK157" s="228">
        <f>ROUND(I157*H157,2)</f>
        <v>0</v>
      </c>
      <c r="BL157" s="18" t="s">
        <v>153</v>
      </c>
      <c r="BM157" s="227" t="s">
        <v>633</v>
      </c>
    </row>
    <row r="158" s="2" customFormat="1">
      <c r="A158" s="39"/>
      <c r="B158" s="40"/>
      <c r="C158" s="41"/>
      <c r="D158" s="229" t="s">
        <v>155</v>
      </c>
      <c r="E158" s="41"/>
      <c r="F158" s="230" t="s">
        <v>552</v>
      </c>
      <c r="G158" s="41"/>
      <c r="H158" s="41"/>
      <c r="I158" s="231"/>
      <c r="J158" s="41"/>
      <c r="K158" s="41"/>
      <c r="L158" s="45"/>
      <c r="M158" s="232"/>
      <c r="N158" s="233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155</v>
      </c>
      <c r="AU158" s="18" t="s">
        <v>79</v>
      </c>
    </row>
    <row r="159" s="2" customFormat="1">
      <c r="A159" s="39"/>
      <c r="B159" s="40"/>
      <c r="C159" s="41"/>
      <c r="D159" s="234" t="s">
        <v>157</v>
      </c>
      <c r="E159" s="41"/>
      <c r="F159" s="235" t="s">
        <v>553</v>
      </c>
      <c r="G159" s="41"/>
      <c r="H159" s="41"/>
      <c r="I159" s="231"/>
      <c r="J159" s="41"/>
      <c r="K159" s="41"/>
      <c r="L159" s="45"/>
      <c r="M159" s="232"/>
      <c r="N159" s="233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157</v>
      </c>
      <c r="AU159" s="18" t="s">
        <v>79</v>
      </c>
    </row>
    <row r="160" s="2" customFormat="1">
      <c r="A160" s="39"/>
      <c r="B160" s="40"/>
      <c r="C160" s="41"/>
      <c r="D160" s="229" t="s">
        <v>230</v>
      </c>
      <c r="E160" s="41"/>
      <c r="F160" s="268" t="s">
        <v>554</v>
      </c>
      <c r="G160" s="41"/>
      <c r="H160" s="41"/>
      <c r="I160" s="231"/>
      <c r="J160" s="41"/>
      <c r="K160" s="41"/>
      <c r="L160" s="45"/>
      <c r="M160" s="232"/>
      <c r="N160" s="233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230</v>
      </c>
      <c r="AU160" s="18" t="s">
        <v>79</v>
      </c>
    </row>
    <row r="161" s="2" customFormat="1">
      <c r="A161" s="39"/>
      <c r="B161" s="40"/>
      <c r="C161" s="41"/>
      <c r="D161" s="229" t="s">
        <v>187</v>
      </c>
      <c r="E161" s="41"/>
      <c r="F161" s="268" t="s">
        <v>555</v>
      </c>
      <c r="G161" s="41"/>
      <c r="H161" s="41"/>
      <c r="I161" s="231"/>
      <c r="J161" s="41"/>
      <c r="K161" s="41"/>
      <c r="L161" s="45"/>
      <c r="M161" s="232"/>
      <c r="N161" s="233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187</v>
      </c>
      <c r="AU161" s="18" t="s">
        <v>79</v>
      </c>
    </row>
    <row r="162" s="13" customFormat="1">
      <c r="A162" s="13"/>
      <c r="B162" s="236"/>
      <c r="C162" s="237"/>
      <c r="D162" s="229" t="s">
        <v>159</v>
      </c>
      <c r="E162" s="238" t="s">
        <v>19</v>
      </c>
      <c r="F162" s="239" t="s">
        <v>634</v>
      </c>
      <c r="G162" s="237"/>
      <c r="H162" s="238" t="s">
        <v>19</v>
      </c>
      <c r="I162" s="240"/>
      <c r="J162" s="237"/>
      <c r="K162" s="237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159</v>
      </c>
      <c r="AU162" s="245" t="s">
        <v>79</v>
      </c>
      <c r="AV162" s="13" t="s">
        <v>75</v>
      </c>
      <c r="AW162" s="13" t="s">
        <v>33</v>
      </c>
      <c r="AX162" s="13" t="s">
        <v>71</v>
      </c>
      <c r="AY162" s="245" t="s">
        <v>145</v>
      </c>
    </row>
    <row r="163" s="14" customFormat="1">
      <c r="A163" s="14"/>
      <c r="B163" s="246"/>
      <c r="C163" s="247"/>
      <c r="D163" s="229" t="s">
        <v>159</v>
      </c>
      <c r="E163" s="248" t="s">
        <v>19</v>
      </c>
      <c r="F163" s="249" t="s">
        <v>632</v>
      </c>
      <c r="G163" s="247"/>
      <c r="H163" s="250">
        <v>687.5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6" t="s">
        <v>159</v>
      </c>
      <c r="AU163" s="256" t="s">
        <v>79</v>
      </c>
      <c r="AV163" s="14" t="s">
        <v>79</v>
      </c>
      <c r="AW163" s="14" t="s">
        <v>33</v>
      </c>
      <c r="AX163" s="14" t="s">
        <v>75</v>
      </c>
      <c r="AY163" s="256" t="s">
        <v>145</v>
      </c>
    </row>
    <row r="164" s="2" customFormat="1" ht="16.5" customHeight="1">
      <c r="A164" s="39"/>
      <c r="B164" s="40"/>
      <c r="C164" s="269" t="s">
        <v>324</v>
      </c>
      <c r="D164" s="269" t="s">
        <v>298</v>
      </c>
      <c r="E164" s="270" t="s">
        <v>559</v>
      </c>
      <c r="F164" s="271" t="s">
        <v>560</v>
      </c>
      <c r="G164" s="272" t="s">
        <v>352</v>
      </c>
      <c r="H164" s="273">
        <v>10.313000000000001</v>
      </c>
      <c r="I164" s="274"/>
      <c r="J164" s="275">
        <f>ROUND(I164*H164,2)</f>
        <v>0</v>
      </c>
      <c r="K164" s="271" t="s">
        <v>152</v>
      </c>
      <c r="L164" s="276"/>
      <c r="M164" s="277" t="s">
        <v>19</v>
      </c>
      <c r="N164" s="278" t="s">
        <v>42</v>
      </c>
      <c r="O164" s="85"/>
      <c r="P164" s="225">
        <f>O164*H164</f>
        <v>0</v>
      </c>
      <c r="Q164" s="225">
        <v>0.001</v>
      </c>
      <c r="R164" s="225">
        <f>Q164*H164</f>
        <v>0.010313000000000001</v>
      </c>
      <c r="S164" s="225">
        <v>0</v>
      </c>
      <c r="T164" s="22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7" t="s">
        <v>297</v>
      </c>
      <c r="AT164" s="227" t="s">
        <v>298</v>
      </c>
      <c r="AU164" s="227" t="s">
        <v>79</v>
      </c>
      <c r="AY164" s="18" t="s">
        <v>145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8" t="s">
        <v>75</v>
      </c>
      <c r="BK164" s="228">
        <f>ROUND(I164*H164,2)</f>
        <v>0</v>
      </c>
      <c r="BL164" s="18" t="s">
        <v>153</v>
      </c>
      <c r="BM164" s="227" t="s">
        <v>635</v>
      </c>
    </row>
    <row r="165" s="2" customFormat="1">
      <c r="A165" s="39"/>
      <c r="B165" s="40"/>
      <c r="C165" s="41"/>
      <c r="D165" s="229" t="s">
        <v>155</v>
      </c>
      <c r="E165" s="41"/>
      <c r="F165" s="230" t="s">
        <v>560</v>
      </c>
      <c r="G165" s="41"/>
      <c r="H165" s="41"/>
      <c r="I165" s="231"/>
      <c r="J165" s="41"/>
      <c r="K165" s="41"/>
      <c r="L165" s="45"/>
      <c r="M165" s="232"/>
      <c r="N165" s="233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155</v>
      </c>
      <c r="AU165" s="18" t="s">
        <v>79</v>
      </c>
    </row>
    <row r="166" s="14" customFormat="1">
      <c r="A166" s="14"/>
      <c r="B166" s="246"/>
      <c r="C166" s="247"/>
      <c r="D166" s="229" t="s">
        <v>159</v>
      </c>
      <c r="E166" s="247"/>
      <c r="F166" s="249" t="s">
        <v>636</v>
      </c>
      <c r="G166" s="247"/>
      <c r="H166" s="250">
        <v>10.313000000000001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6" t="s">
        <v>159</v>
      </c>
      <c r="AU166" s="256" t="s">
        <v>79</v>
      </c>
      <c r="AV166" s="14" t="s">
        <v>79</v>
      </c>
      <c r="AW166" s="14" t="s">
        <v>4</v>
      </c>
      <c r="AX166" s="14" t="s">
        <v>75</v>
      </c>
      <c r="AY166" s="256" t="s">
        <v>145</v>
      </c>
    </row>
    <row r="167" s="2" customFormat="1" ht="16.5" customHeight="1">
      <c r="A167" s="39"/>
      <c r="B167" s="40"/>
      <c r="C167" s="216" t="s">
        <v>330</v>
      </c>
      <c r="D167" s="216" t="s">
        <v>148</v>
      </c>
      <c r="E167" s="217" t="s">
        <v>563</v>
      </c>
      <c r="F167" s="218" t="s">
        <v>564</v>
      </c>
      <c r="G167" s="219" t="s">
        <v>247</v>
      </c>
      <c r="H167" s="220">
        <v>2200</v>
      </c>
      <c r="I167" s="221"/>
      <c r="J167" s="222">
        <f>ROUND(I167*H167,2)</f>
        <v>0</v>
      </c>
      <c r="K167" s="218" t="s">
        <v>152</v>
      </c>
      <c r="L167" s="45"/>
      <c r="M167" s="223" t="s">
        <v>19</v>
      </c>
      <c r="N167" s="224" t="s">
        <v>42</v>
      </c>
      <c r="O167" s="85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7" t="s">
        <v>153</v>
      </c>
      <c r="AT167" s="227" t="s">
        <v>148</v>
      </c>
      <c r="AU167" s="227" t="s">
        <v>79</v>
      </c>
      <c r="AY167" s="18" t="s">
        <v>145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8" t="s">
        <v>75</v>
      </c>
      <c r="BK167" s="228">
        <f>ROUND(I167*H167,2)</f>
        <v>0</v>
      </c>
      <c r="BL167" s="18" t="s">
        <v>153</v>
      </c>
      <c r="BM167" s="227" t="s">
        <v>637</v>
      </c>
    </row>
    <row r="168" s="2" customFormat="1">
      <c r="A168" s="39"/>
      <c r="B168" s="40"/>
      <c r="C168" s="41"/>
      <c r="D168" s="229" t="s">
        <v>155</v>
      </c>
      <c r="E168" s="41"/>
      <c r="F168" s="230" t="s">
        <v>566</v>
      </c>
      <c r="G168" s="41"/>
      <c r="H168" s="41"/>
      <c r="I168" s="231"/>
      <c r="J168" s="41"/>
      <c r="K168" s="41"/>
      <c r="L168" s="45"/>
      <c r="M168" s="232"/>
      <c r="N168" s="233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155</v>
      </c>
      <c r="AU168" s="18" t="s">
        <v>79</v>
      </c>
    </row>
    <row r="169" s="2" customFormat="1">
      <c r="A169" s="39"/>
      <c r="B169" s="40"/>
      <c r="C169" s="41"/>
      <c r="D169" s="234" t="s">
        <v>157</v>
      </c>
      <c r="E169" s="41"/>
      <c r="F169" s="235" t="s">
        <v>567</v>
      </c>
      <c r="G169" s="41"/>
      <c r="H169" s="41"/>
      <c r="I169" s="231"/>
      <c r="J169" s="41"/>
      <c r="K169" s="41"/>
      <c r="L169" s="45"/>
      <c r="M169" s="232"/>
      <c r="N169" s="233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157</v>
      </c>
      <c r="AU169" s="18" t="s">
        <v>79</v>
      </c>
    </row>
    <row r="170" s="2" customFormat="1">
      <c r="A170" s="39"/>
      <c r="B170" s="40"/>
      <c r="C170" s="41"/>
      <c r="D170" s="229" t="s">
        <v>187</v>
      </c>
      <c r="E170" s="41"/>
      <c r="F170" s="268" t="s">
        <v>568</v>
      </c>
      <c r="G170" s="41"/>
      <c r="H170" s="41"/>
      <c r="I170" s="231"/>
      <c r="J170" s="41"/>
      <c r="K170" s="41"/>
      <c r="L170" s="45"/>
      <c r="M170" s="232"/>
      <c r="N170" s="233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187</v>
      </c>
      <c r="AU170" s="18" t="s">
        <v>79</v>
      </c>
    </row>
    <row r="171" s="13" customFormat="1">
      <c r="A171" s="13"/>
      <c r="B171" s="236"/>
      <c r="C171" s="237"/>
      <c r="D171" s="229" t="s">
        <v>159</v>
      </c>
      <c r="E171" s="238" t="s">
        <v>19</v>
      </c>
      <c r="F171" s="239" t="s">
        <v>638</v>
      </c>
      <c r="G171" s="237"/>
      <c r="H171" s="238" t="s">
        <v>19</v>
      </c>
      <c r="I171" s="240"/>
      <c r="J171" s="237"/>
      <c r="K171" s="237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159</v>
      </c>
      <c r="AU171" s="245" t="s">
        <v>79</v>
      </c>
      <c r="AV171" s="13" t="s">
        <v>75</v>
      </c>
      <c r="AW171" s="13" t="s">
        <v>33</v>
      </c>
      <c r="AX171" s="13" t="s">
        <v>71</v>
      </c>
      <c r="AY171" s="245" t="s">
        <v>145</v>
      </c>
    </row>
    <row r="172" s="14" customFormat="1">
      <c r="A172" s="14"/>
      <c r="B172" s="246"/>
      <c r="C172" s="247"/>
      <c r="D172" s="229" t="s">
        <v>159</v>
      </c>
      <c r="E172" s="248" t="s">
        <v>19</v>
      </c>
      <c r="F172" s="249" t="s">
        <v>639</v>
      </c>
      <c r="G172" s="247"/>
      <c r="H172" s="250">
        <v>2200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6" t="s">
        <v>159</v>
      </c>
      <c r="AU172" s="256" t="s">
        <v>79</v>
      </c>
      <c r="AV172" s="14" t="s">
        <v>79</v>
      </c>
      <c r="AW172" s="14" t="s">
        <v>33</v>
      </c>
      <c r="AX172" s="14" t="s">
        <v>75</v>
      </c>
      <c r="AY172" s="256" t="s">
        <v>145</v>
      </c>
    </row>
    <row r="173" s="12" customFormat="1" ht="22.8" customHeight="1">
      <c r="A173" s="12"/>
      <c r="B173" s="200"/>
      <c r="C173" s="201"/>
      <c r="D173" s="202" t="s">
        <v>70</v>
      </c>
      <c r="E173" s="214" t="s">
        <v>153</v>
      </c>
      <c r="F173" s="214" t="s">
        <v>310</v>
      </c>
      <c r="G173" s="201"/>
      <c r="H173" s="201"/>
      <c r="I173" s="204"/>
      <c r="J173" s="215">
        <f>BK173</f>
        <v>0</v>
      </c>
      <c r="K173" s="201"/>
      <c r="L173" s="206"/>
      <c r="M173" s="207"/>
      <c r="N173" s="208"/>
      <c r="O173" s="208"/>
      <c r="P173" s="209">
        <f>SUM(P174:P185)</f>
        <v>0</v>
      </c>
      <c r="Q173" s="208"/>
      <c r="R173" s="209">
        <f>SUM(R174:R185)</f>
        <v>601.42500000000007</v>
      </c>
      <c r="S173" s="208"/>
      <c r="T173" s="210">
        <f>SUM(T174:T185)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1" t="s">
        <v>75</v>
      </c>
      <c r="AT173" s="212" t="s">
        <v>70</v>
      </c>
      <c r="AU173" s="212" t="s">
        <v>75</v>
      </c>
      <c r="AY173" s="211" t="s">
        <v>145</v>
      </c>
      <c r="BK173" s="213">
        <f>SUM(BK174:BK185)</f>
        <v>0</v>
      </c>
    </row>
    <row r="174" s="2" customFormat="1" ht="16.5" customHeight="1">
      <c r="A174" s="39"/>
      <c r="B174" s="40"/>
      <c r="C174" s="216" t="s">
        <v>340</v>
      </c>
      <c r="D174" s="216" t="s">
        <v>148</v>
      </c>
      <c r="E174" s="217" t="s">
        <v>640</v>
      </c>
      <c r="F174" s="218" t="s">
        <v>641</v>
      </c>
      <c r="G174" s="219" t="s">
        <v>151</v>
      </c>
      <c r="H174" s="220">
        <v>82.5</v>
      </c>
      <c r="I174" s="221"/>
      <c r="J174" s="222">
        <f>ROUND(I174*H174,2)</f>
        <v>0</v>
      </c>
      <c r="K174" s="218" t="s">
        <v>152</v>
      </c>
      <c r="L174" s="45"/>
      <c r="M174" s="223" t="s">
        <v>19</v>
      </c>
      <c r="N174" s="224" t="s">
        <v>42</v>
      </c>
      <c r="O174" s="85"/>
      <c r="P174" s="225">
        <f>O174*H174</f>
        <v>0</v>
      </c>
      <c r="Q174" s="225">
        <v>1.8899999999999999</v>
      </c>
      <c r="R174" s="225">
        <f>Q174*H174</f>
        <v>155.92499999999998</v>
      </c>
      <c r="S174" s="225">
        <v>0</v>
      </c>
      <c r="T174" s="22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7" t="s">
        <v>153</v>
      </c>
      <c r="AT174" s="227" t="s">
        <v>148</v>
      </c>
      <c r="AU174" s="227" t="s">
        <v>79</v>
      </c>
      <c r="AY174" s="18" t="s">
        <v>145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8" t="s">
        <v>75</v>
      </c>
      <c r="BK174" s="228">
        <f>ROUND(I174*H174,2)</f>
        <v>0</v>
      </c>
      <c r="BL174" s="18" t="s">
        <v>153</v>
      </c>
      <c r="BM174" s="227" t="s">
        <v>642</v>
      </c>
    </row>
    <row r="175" s="2" customFormat="1">
      <c r="A175" s="39"/>
      <c r="B175" s="40"/>
      <c r="C175" s="41"/>
      <c r="D175" s="229" t="s">
        <v>155</v>
      </c>
      <c r="E175" s="41"/>
      <c r="F175" s="230" t="s">
        <v>643</v>
      </c>
      <c r="G175" s="41"/>
      <c r="H175" s="41"/>
      <c r="I175" s="231"/>
      <c r="J175" s="41"/>
      <c r="K175" s="41"/>
      <c r="L175" s="45"/>
      <c r="M175" s="232"/>
      <c r="N175" s="233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155</v>
      </c>
      <c r="AU175" s="18" t="s">
        <v>79</v>
      </c>
    </row>
    <row r="176" s="2" customFormat="1">
      <c r="A176" s="39"/>
      <c r="B176" s="40"/>
      <c r="C176" s="41"/>
      <c r="D176" s="234" t="s">
        <v>157</v>
      </c>
      <c r="E176" s="41"/>
      <c r="F176" s="235" t="s">
        <v>644</v>
      </c>
      <c r="G176" s="41"/>
      <c r="H176" s="41"/>
      <c r="I176" s="231"/>
      <c r="J176" s="41"/>
      <c r="K176" s="41"/>
      <c r="L176" s="45"/>
      <c r="M176" s="232"/>
      <c r="N176" s="233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157</v>
      </c>
      <c r="AU176" s="18" t="s">
        <v>79</v>
      </c>
    </row>
    <row r="177" s="2" customFormat="1">
      <c r="A177" s="39"/>
      <c r="B177" s="40"/>
      <c r="C177" s="41"/>
      <c r="D177" s="229" t="s">
        <v>230</v>
      </c>
      <c r="E177" s="41"/>
      <c r="F177" s="268" t="s">
        <v>645</v>
      </c>
      <c r="G177" s="41"/>
      <c r="H177" s="41"/>
      <c r="I177" s="231"/>
      <c r="J177" s="41"/>
      <c r="K177" s="41"/>
      <c r="L177" s="45"/>
      <c r="M177" s="232"/>
      <c r="N177" s="233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230</v>
      </c>
      <c r="AU177" s="18" t="s">
        <v>79</v>
      </c>
    </row>
    <row r="178" s="13" customFormat="1">
      <c r="A178" s="13"/>
      <c r="B178" s="236"/>
      <c r="C178" s="237"/>
      <c r="D178" s="229" t="s">
        <v>159</v>
      </c>
      <c r="E178" s="238" t="s">
        <v>19</v>
      </c>
      <c r="F178" s="239" t="s">
        <v>646</v>
      </c>
      <c r="G178" s="237"/>
      <c r="H178" s="238" t="s">
        <v>19</v>
      </c>
      <c r="I178" s="240"/>
      <c r="J178" s="237"/>
      <c r="K178" s="237"/>
      <c r="L178" s="241"/>
      <c r="M178" s="242"/>
      <c r="N178" s="243"/>
      <c r="O178" s="243"/>
      <c r="P178" s="243"/>
      <c r="Q178" s="243"/>
      <c r="R178" s="243"/>
      <c r="S178" s="243"/>
      <c r="T178" s="24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5" t="s">
        <v>159</v>
      </c>
      <c r="AU178" s="245" t="s">
        <v>79</v>
      </c>
      <c r="AV178" s="13" t="s">
        <v>75</v>
      </c>
      <c r="AW178" s="13" t="s">
        <v>33</v>
      </c>
      <c r="AX178" s="13" t="s">
        <v>71</v>
      </c>
      <c r="AY178" s="245" t="s">
        <v>145</v>
      </c>
    </row>
    <row r="179" s="14" customFormat="1">
      <c r="A179" s="14"/>
      <c r="B179" s="246"/>
      <c r="C179" s="247"/>
      <c r="D179" s="229" t="s">
        <v>159</v>
      </c>
      <c r="E179" s="248" t="s">
        <v>19</v>
      </c>
      <c r="F179" s="249" t="s">
        <v>647</v>
      </c>
      <c r="G179" s="247"/>
      <c r="H179" s="250">
        <v>82.5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6" t="s">
        <v>159</v>
      </c>
      <c r="AU179" s="256" t="s">
        <v>79</v>
      </c>
      <c r="AV179" s="14" t="s">
        <v>79</v>
      </c>
      <c r="AW179" s="14" t="s">
        <v>33</v>
      </c>
      <c r="AX179" s="14" t="s">
        <v>75</v>
      </c>
      <c r="AY179" s="256" t="s">
        <v>145</v>
      </c>
    </row>
    <row r="180" s="2" customFormat="1" ht="16.5" customHeight="1">
      <c r="A180" s="39"/>
      <c r="B180" s="40"/>
      <c r="C180" s="216" t="s">
        <v>8</v>
      </c>
      <c r="D180" s="216" t="s">
        <v>148</v>
      </c>
      <c r="E180" s="217" t="s">
        <v>648</v>
      </c>
      <c r="F180" s="218" t="s">
        <v>649</v>
      </c>
      <c r="G180" s="219" t="s">
        <v>151</v>
      </c>
      <c r="H180" s="220">
        <v>206.25</v>
      </c>
      <c r="I180" s="221"/>
      <c r="J180" s="222">
        <f>ROUND(I180*H180,2)</f>
        <v>0</v>
      </c>
      <c r="K180" s="218" t="s">
        <v>152</v>
      </c>
      <c r="L180" s="45"/>
      <c r="M180" s="223" t="s">
        <v>19</v>
      </c>
      <c r="N180" s="224" t="s">
        <v>42</v>
      </c>
      <c r="O180" s="85"/>
      <c r="P180" s="225">
        <f>O180*H180</f>
        <v>0</v>
      </c>
      <c r="Q180" s="225">
        <v>2.1600000000000001</v>
      </c>
      <c r="R180" s="225">
        <f>Q180*H180</f>
        <v>445.50000000000006</v>
      </c>
      <c r="S180" s="225">
        <v>0</v>
      </c>
      <c r="T180" s="22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7" t="s">
        <v>153</v>
      </c>
      <c r="AT180" s="227" t="s">
        <v>148</v>
      </c>
      <c r="AU180" s="227" t="s">
        <v>79</v>
      </c>
      <c r="AY180" s="18" t="s">
        <v>145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8" t="s">
        <v>75</v>
      </c>
      <c r="BK180" s="228">
        <f>ROUND(I180*H180,2)</f>
        <v>0</v>
      </c>
      <c r="BL180" s="18" t="s">
        <v>153</v>
      </c>
      <c r="BM180" s="227" t="s">
        <v>650</v>
      </c>
    </row>
    <row r="181" s="2" customFormat="1">
      <c r="A181" s="39"/>
      <c r="B181" s="40"/>
      <c r="C181" s="41"/>
      <c r="D181" s="229" t="s">
        <v>155</v>
      </c>
      <c r="E181" s="41"/>
      <c r="F181" s="230" t="s">
        <v>651</v>
      </c>
      <c r="G181" s="41"/>
      <c r="H181" s="41"/>
      <c r="I181" s="231"/>
      <c r="J181" s="41"/>
      <c r="K181" s="41"/>
      <c r="L181" s="45"/>
      <c r="M181" s="232"/>
      <c r="N181" s="233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155</v>
      </c>
      <c r="AU181" s="18" t="s">
        <v>79</v>
      </c>
    </row>
    <row r="182" s="2" customFormat="1">
      <c r="A182" s="39"/>
      <c r="B182" s="40"/>
      <c r="C182" s="41"/>
      <c r="D182" s="234" t="s">
        <v>157</v>
      </c>
      <c r="E182" s="41"/>
      <c r="F182" s="235" t="s">
        <v>652</v>
      </c>
      <c r="G182" s="41"/>
      <c r="H182" s="41"/>
      <c r="I182" s="231"/>
      <c r="J182" s="41"/>
      <c r="K182" s="41"/>
      <c r="L182" s="45"/>
      <c r="M182" s="232"/>
      <c r="N182" s="233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157</v>
      </c>
      <c r="AU182" s="18" t="s">
        <v>79</v>
      </c>
    </row>
    <row r="183" s="2" customFormat="1">
      <c r="A183" s="39"/>
      <c r="B183" s="40"/>
      <c r="C183" s="41"/>
      <c r="D183" s="229" t="s">
        <v>230</v>
      </c>
      <c r="E183" s="41"/>
      <c r="F183" s="268" t="s">
        <v>653</v>
      </c>
      <c r="G183" s="41"/>
      <c r="H183" s="41"/>
      <c r="I183" s="231"/>
      <c r="J183" s="41"/>
      <c r="K183" s="41"/>
      <c r="L183" s="45"/>
      <c r="M183" s="232"/>
      <c r="N183" s="233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230</v>
      </c>
      <c r="AU183" s="18" t="s">
        <v>79</v>
      </c>
    </row>
    <row r="184" s="13" customFormat="1">
      <c r="A184" s="13"/>
      <c r="B184" s="236"/>
      <c r="C184" s="237"/>
      <c r="D184" s="229" t="s">
        <v>159</v>
      </c>
      <c r="E184" s="238" t="s">
        <v>19</v>
      </c>
      <c r="F184" s="239" t="s">
        <v>646</v>
      </c>
      <c r="G184" s="237"/>
      <c r="H184" s="238" t="s">
        <v>19</v>
      </c>
      <c r="I184" s="240"/>
      <c r="J184" s="237"/>
      <c r="K184" s="237"/>
      <c r="L184" s="241"/>
      <c r="M184" s="242"/>
      <c r="N184" s="243"/>
      <c r="O184" s="243"/>
      <c r="P184" s="243"/>
      <c r="Q184" s="243"/>
      <c r="R184" s="243"/>
      <c r="S184" s="243"/>
      <c r="T184" s="24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5" t="s">
        <v>159</v>
      </c>
      <c r="AU184" s="245" t="s">
        <v>79</v>
      </c>
      <c r="AV184" s="13" t="s">
        <v>75</v>
      </c>
      <c r="AW184" s="13" t="s">
        <v>33</v>
      </c>
      <c r="AX184" s="13" t="s">
        <v>71</v>
      </c>
      <c r="AY184" s="245" t="s">
        <v>145</v>
      </c>
    </row>
    <row r="185" s="14" customFormat="1">
      <c r="A185" s="14"/>
      <c r="B185" s="246"/>
      <c r="C185" s="247"/>
      <c r="D185" s="229" t="s">
        <v>159</v>
      </c>
      <c r="E185" s="248" t="s">
        <v>19</v>
      </c>
      <c r="F185" s="249" t="s">
        <v>654</v>
      </c>
      <c r="G185" s="247"/>
      <c r="H185" s="250">
        <v>206.25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6" t="s">
        <v>159</v>
      </c>
      <c r="AU185" s="256" t="s">
        <v>79</v>
      </c>
      <c r="AV185" s="14" t="s">
        <v>79</v>
      </c>
      <c r="AW185" s="14" t="s">
        <v>33</v>
      </c>
      <c r="AX185" s="14" t="s">
        <v>75</v>
      </c>
      <c r="AY185" s="256" t="s">
        <v>145</v>
      </c>
    </row>
    <row r="186" s="12" customFormat="1" ht="22.8" customHeight="1">
      <c r="A186" s="12"/>
      <c r="B186" s="200"/>
      <c r="C186" s="201"/>
      <c r="D186" s="202" t="s">
        <v>70</v>
      </c>
      <c r="E186" s="214" t="s">
        <v>479</v>
      </c>
      <c r="F186" s="214" t="s">
        <v>480</v>
      </c>
      <c r="G186" s="201"/>
      <c r="H186" s="201"/>
      <c r="I186" s="204"/>
      <c r="J186" s="215">
        <f>BK186</f>
        <v>0</v>
      </c>
      <c r="K186" s="201"/>
      <c r="L186" s="206"/>
      <c r="M186" s="207"/>
      <c r="N186" s="208"/>
      <c r="O186" s="208"/>
      <c r="P186" s="209">
        <f>SUM(P187:P189)</f>
        <v>0</v>
      </c>
      <c r="Q186" s="208"/>
      <c r="R186" s="209">
        <f>SUM(R187:R189)</f>
        <v>0</v>
      </c>
      <c r="S186" s="208"/>
      <c r="T186" s="210">
        <f>SUM(T187:T189)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1" t="s">
        <v>75</v>
      </c>
      <c r="AT186" s="212" t="s">
        <v>70</v>
      </c>
      <c r="AU186" s="212" t="s">
        <v>75</v>
      </c>
      <c r="AY186" s="211" t="s">
        <v>145</v>
      </c>
      <c r="BK186" s="213">
        <f>SUM(BK187:BK189)</f>
        <v>0</v>
      </c>
    </row>
    <row r="187" s="2" customFormat="1" ht="16.5" customHeight="1">
      <c r="A187" s="39"/>
      <c r="B187" s="40"/>
      <c r="C187" s="216" t="s">
        <v>370</v>
      </c>
      <c r="D187" s="216" t="s">
        <v>148</v>
      </c>
      <c r="E187" s="217" t="s">
        <v>482</v>
      </c>
      <c r="F187" s="218" t="s">
        <v>483</v>
      </c>
      <c r="G187" s="219" t="s">
        <v>274</v>
      </c>
      <c r="H187" s="220">
        <v>601.43499999999995</v>
      </c>
      <c r="I187" s="221"/>
      <c r="J187" s="222">
        <f>ROUND(I187*H187,2)</f>
        <v>0</v>
      </c>
      <c r="K187" s="218" t="s">
        <v>152</v>
      </c>
      <c r="L187" s="45"/>
      <c r="M187" s="223" t="s">
        <v>19</v>
      </c>
      <c r="N187" s="224" t="s">
        <v>42</v>
      </c>
      <c r="O187" s="85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7" t="s">
        <v>153</v>
      </c>
      <c r="AT187" s="227" t="s">
        <v>148</v>
      </c>
      <c r="AU187" s="227" t="s">
        <v>79</v>
      </c>
      <c r="AY187" s="18" t="s">
        <v>145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8" t="s">
        <v>75</v>
      </c>
      <c r="BK187" s="228">
        <f>ROUND(I187*H187,2)</f>
        <v>0</v>
      </c>
      <c r="BL187" s="18" t="s">
        <v>153</v>
      </c>
      <c r="BM187" s="227" t="s">
        <v>655</v>
      </c>
    </row>
    <row r="188" s="2" customFormat="1">
      <c r="A188" s="39"/>
      <c r="B188" s="40"/>
      <c r="C188" s="41"/>
      <c r="D188" s="229" t="s">
        <v>155</v>
      </c>
      <c r="E188" s="41"/>
      <c r="F188" s="230" t="s">
        <v>485</v>
      </c>
      <c r="G188" s="41"/>
      <c r="H188" s="41"/>
      <c r="I188" s="231"/>
      <c r="J188" s="41"/>
      <c r="K188" s="41"/>
      <c r="L188" s="45"/>
      <c r="M188" s="232"/>
      <c r="N188" s="233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155</v>
      </c>
      <c r="AU188" s="18" t="s">
        <v>79</v>
      </c>
    </row>
    <row r="189" s="2" customFormat="1">
      <c r="A189" s="39"/>
      <c r="B189" s="40"/>
      <c r="C189" s="41"/>
      <c r="D189" s="234" t="s">
        <v>157</v>
      </c>
      <c r="E189" s="41"/>
      <c r="F189" s="235" t="s">
        <v>486</v>
      </c>
      <c r="G189" s="41"/>
      <c r="H189" s="41"/>
      <c r="I189" s="231"/>
      <c r="J189" s="41"/>
      <c r="K189" s="41"/>
      <c r="L189" s="45"/>
      <c r="M189" s="279"/>
      <c r="N189" s="280"/>
      <c r="O189" s="281"/>
      <c r="P189" s="281"/>
      <c r="Q189" s="281"/>
      <c r="R189" s="281"/>
      <c r="S189" s="281"/>
      <c r="T189" s="282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157</v>
      </c>
      <c r="AU189" s="18" t="s">
        <v>79</v>
      </c>
    </row>
    <row r="190" s="2" customFormat="1" ht="6.96" customHeight="1">
      <c r="A190" s="39"/>
      <c r="B190" s="60"/>
      <c r="C190" s="61"/>
      <c r="D190" s="61"/>
      <c r="E190" s="61"/>
      <c r="F190" s="61"/>
      <c r="G190" s="61"/>
      <c r="H190" s="61"/>
      <c r="I190" s="61"/>
      <c r="J190" s="61"/>
      <c r="K190" s="61"/>
      <c r="L190" s="45"/>
      <c r="M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</row>
  </sheetData>
  <sheetProtection sheet="1" autoFilter="0" formatColumns="0" formatRows="0" objects="1" scenarios="1" spinCount="100000" saltValue="X639yQojFH94Yfj/m2VrwPmvSWCaioq5FpWyJscsRBoy1EPi4QTnLsIfzjDwO3KNBFraYukRZa1OQpj/OyBlMQ==" hashValue="Fbf2r49CemYRyK4zLUU6mHX9Li+DWxNBhE5KTLDlZNTFrPBjYoaBWi56LvBNjY7npGJU1khCtrFAZoDUFPkZDg==" algorithmName="SHA-512" password="CC35"/>
  <autoFilter ref="C94:K189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1:H81"/>
    <mergeCell ref="E85:H85"/>
    <mergeCell ref="E83:H83"/>
    <mergeCell ref="E87:H87"/>
    <mergeCell ref="L2:V2"/>
  </mergeCells>
  <hyperlinks>
    <hyperlink ref="F100" r:id="rId1" display="https://podminky.urs.cz/item/CS_URS_2022_01/121103112"/>
    <hyperlink ref="F105" r:id="rId2" display="https://podminky.urs.cz/item/CS_URS_2022_01/122151106"/>
    <hyperlink ref="F113" r:id="rId3" display="https://podminky.urs.cz/item/CS_URS_2022_01/122251106"/>
    <hyperlink ref="F119" r:id="rId4" display="https://podminky.urs.cz/item/CS_URS_2022_01/162206113"/>
    <hyperlink ref="F125" r:id="rId5" display="https://podminky.urs.cz/item/CS_URS_2022_01/162351103"/>
    <hyperlink ref="F131" r:id="rId6" display="https://podminky.urs.cz/item/CS_URS_2022_01/167151111"/>
    <hyperlink ref="F136" r:id="rId7" display="https://podminky.urs.cz/item/CS_URS_2022_01/171103202"/>
    <hyperlink ref="F142" r:id="rId8" display="https://podminky.urs.cz/item/CS_URS_2022_01/171151101"/>
    <hyperlink ref="F148" r:id="rId9" display="https://podminky.urs.cz/item/CS_URS_2022_01/174151101"/>
    <hyperlink ref="F154" r:id="rId10" display="https://podminky.urs.cz/item/CS_URS_2022_01/181006123"/>
    <hyperlink ref="F159" r:id="rId11" display="https://podminky.urs.cz/item/CS_URS_2022_01/181411122"/>
    <hyperlink ref="F169" r:id="rId12" display="https://podminky.urs.cz/item/CS_URS_2022_01/182251101"/>
    <hyperlink ref="F176" r:id="rId13" display="https://podminky.urs.cz/item/CS_URS_2022_01/457531111"/>
    <hyperlink ref="F182" r:id="rId14" display="https://podminky.urs.cz/item/CS_URS_2022_01/464531112"/>
    <hyperlink ref="F189" r:id="rId15" display="https://podminky.urs.cz/item/CS_URS_2022_01/998321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  <c r="AZ2" s="140" t="s">
        <v>656</v>
      </c>
      <c r="BA2" s="140" t="s">
        <v>19</v>
      </c>
      <c r="BB2" s="140" t="s">
        <v>19</v>
      </c>
      <c r="BC2" s="140" t="s">
        <v>657</v>
      </c>
      <c r="BD2" s="140" t="s">
        <v>79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79</v>
      </c>
      <c r="AZ3" s="140" t="s">
        <v>573</v>
      </c>
      <c r="BA3" s="140" t="s">
        <v>19</v>
      </c>
      <c r="BB3" s="140" t="s">
        <v>19</v>
      </c>
      <c r="BC3" s="140" t="s">
        <v>657</v>
      </c>
      <c r="BD3" s="140" t="s">
        <v>79</v>
      </c>
    </row>
    <row r="4" s="1" customFormat="1" ht="24.96" customHeight="1">
      <c r="B4" s="21"/>
      <c r="D4" s="143" t="s">
        <v>102</v>
      </c>
      <c r="L4" s="21"/>
      <c r="M4" s="144" t="s">
        <v>10</v>
      </c>
      <c r="AT4" s="18" t="s">
        <v>4</v>
      </c>
      <c r="AZ4" s="140" t="s">
        <v>507</v>
      </c>
      <c r="BA4" s="140" t="s">
        <v>19</v>
      </c>
      <c r="BB4" s="140" t="s">
        <v>19</v>
      </c>
      <c r="BC4" s="140" t="s">
        <v>658</v>
      </c>
      <c r="BD4" s="140" t="s">
        <v>79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R 189 – Vodní nádrž Kozlák (část VH část), revitalizace koryta, DC25, VC29 v k.ú. Lužec n. Cidlinou</v>
      </c>
      <c r="F7" s="145"/>
      <c r="G7" s="145"/>
      <c r="H7" s="145"/>
      <c r="L7" s="21"/>
    </row>
    <row r="8" s="1" customFormat="1" ht="12" customHeight="1">
      <c r="B8" s="21"/>
      <c r="D8" s="145" t="s">
        <v>111</v>
      </c>
      <c r="L8" s="21"/>
    </row>
    <row r="9" s="2" customFormat="1" ht="16.5" customHeight="1">
      <c r="A9" s="39"/>
      <c r="B9" s="45"/>
      <c r="C9" s="39"/>
      <c r="D9" s="39"/>
      <c r="E9" s="146" t="s">
        <v>112</v>
      </c>
      <c r="F9" s="39"/>
      <c r="G9" s="39"/>
      <c r="H9" s="39"/>
      <c r="I9" s="39"/>
      <c r="J9" s="39"/>
      <c r="K9" s="39"/>
      <c r="L9" s="14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5" t="s">
        <v>113</v>
      </c>
      <c r="E10" s="39"/>
      <c r="F10" s="39"/>
      <c r="G10" s="39"/>
      <c r="H10" s="39"/>
      <c r="I10" s="39"/>
      <c r="J10" s="39"/>
      <c r="K10" s="39"/>
      <c r="L10" s="14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9" t="s">
        <v>659</v>
      </c>
      <c r="F11" s="39"/>
      <c r="G11" s="39"/>
      <c r="H11" s="39"/>
      <c r="I11" s="39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5" t="s">
        <v>18</v>
      </c>
      <c r="E13" s="39"/>
      <c r="F13" s="134" t="s">
        <v>19</v>
      </c>
      <c r="G13" s="39"/>
      <c r="H13" s="39"/>
      <c r="I13" s="145" t="s">
        <v>20</v>
      </c>
      <c r="J13" s="134" t="s">
        <v>19</v>
      </c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5" t="s">
        <v>21</v>
      </c>
      <c r="E14" s="39"/>
      <c r="F14" s="134" t="s">
        <v>22</v>
      </c>
      <c r="G14" s="39"/>
      <c r="H14" s="39"/>
      <c r="I14" s="145" t="s">
        <v>23</v>
      </c>
      <c r="J14" s="150" t="str">
        <f>'Rekapitulace stavby'!AN8</f>
        <v>2. 12. 2022</v>
      </c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25</v>
      </c>
      <c r="E16" s="39"/>
      <c r="F16" s="39"/>
      <c r="G16" s="39"/>
      <c r="H16" s="39"/>
      <c r="I16" s="145" t="s">
        <v>26</v>
      </c>
      <c r="J16" s="134" t="s">
        <v>19</v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5" t="s">
        <v>28</v>
      </c>
      <c r="J17" s="134" t="s">
        <v>19</v>
      </c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5" t="s">
        <v>29</v>
      </c>
      <c r="E19" s="39"/>
      <c r="F19" s="39"/>
      <c r="G19" s="39"/>
      <c r="H19" s="39"/>
      <c r="I19" s="145" t="s">
        <v>26</v>
      </c>
      <c r="J19" s="34" t="str">
        <f>'Rekapitulace stavby'!AN13</f>
        <v>Vyplň údaj</v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5" t="s">
        <v>28</v>
      </c>
      <c r="J20" s="34" t="str">
        <f>'Rekapitulace stavby'!AN14</f>
        <v>Vyplň údaj</v>
      </c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5" t="s">
        <v>31</v>
      </c>
      <c r="E22" s="39"/>
      <c r="F22" s="39"/>
      <c r="G22" s="39"/>
      <c r="H22" s="39"/>
      <c r="I22" s="145" t="s">
        <v>26</v>
      </c>
      <c r="J22" s="134" t="s">
        <v>19</v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5" t="s">
        <v>28</v>
      </c>
      <c r="J23" s="134" t="s">
        <v>19</v>
      </c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5" t="s">
        <v>34</v>
      </c>
      <c r="E25" s="39"/>
      <c r="F25" s="39"/>
      <c r="G25" s="39"/>
      <c r="H25" s="39"/>
      <c r="I25" s="145" t="s">
        <v>26</v>
      </c>
      <c r="J25" s="134" t="s">
        <v>19</v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32</v>
      </c>
      <c r="F26" s="39"/>
      <c r="G26" s="39"/>
      <c r="H26" s="39"/>
      <c r="I26" s="145" t="s">
        <v>28</v>
      </c>
      <c r="J26" s="134" t="s">
        <v>19</v>
      </c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5" t="s">
        <v>35</v>
      </c>
      <c r="E28" s="39"/>
      <c r="F28" s="39"/>
      <c r="G28" s="39"/>
      <c r="H28" s="39"/>
      <c r="I28" s="39"/>
      <c r="J28" s="39"/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5"/>
      <c r="J31" s="155"/>
      <c r="K31" s="155"/>
      <c r="L31" s="14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6" t="s">
        <v>37</v>
      </c>
      <c r="E32" s="39"/>
      <c r="F32" s="39"/>
      <c r="G32" s="39"/>
      <c r="H32" s="39"/>
      <c r="I32" s="39"/>
      <c r="J32" s="157">
        <f>ROUND(J89, 2)</f>
        <v>0</v>
      </c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5"/>
      <c r="E33" s="155"/>
      <c r="F33" s="155"/>
      <c r="G33" s="155"/>
      <c r="H33" s="155"/>
      <c r="I33" s="155"/>
      <c r="J33" s="155"/>
      <c r="K33" s="155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8" t="s">
        <v>39</v>
      </c>
      <c r="G34" s="39"/>
      <c r="H34" s="39"/>
      <c r="I34" s="158" t="s">
        <v>38</v>
      </c>
      <c r="J34" s="158" t="s">
        <v>40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47" t="s">
        <v>41</v>
      </c>
      <c r="E35" s="145" t="s">
        <v>42</v>
      </c>
      <c r="F35" s="159">
        <f>ROUND((SUM(BE89:BE179)),  2)</f>
        <v>0</v>
      </c>
      <c r="G35" s="39"/>
      <c r="H35" s="39"/>
      <c r="I35" s="160">
        <v>0.20999999999999999</v>
      </c>
      <c r="J35" s="159">
        <f>ROUND(((SUM(BE89:BE179))*I35),  2)</f>
        <v>0</v>
      </c>
      <c r="K35" s="39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5" t="s">
        <v>43</v>
      </c>
      <c r="F36" s="159">
        <f>ROUND((SUM(BF89:BF179)),  2)</f>
        <v>0</v>
      </c>
      <c r="G36" s="39"/>
      <c r="H36" s="39"/>
      <c r="I36" s="160">
        <v>0.14999999999999999</v>
      </c>
      <c r="J36" s="159">
        <f>ROUND(((SUM(BF89:BF179))*I36),  2)</f>
        <v>0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5" t="s">
        <v>44</v>
      </c>
      <c r="F37" s="159">
        <f>ROUND((SUM(BG89:BG179)),  2)</f>
        <v>0</v>
      </c>
      <c r="G37" s="39"/>
      <c r="H37" s="39"/>
      <c r="I37" s="160">
        <v>0.20999999999999999</v>
      </c>
      <c r="J37" s="159">
        <f>0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5" t="s">
        <v>45</v>
      </c>
      <c r="F38" s="159">
        <f>ROUND((SUM(BH89:BH179)),  2)</f>
        <v>0</v>
      </c>
      <c r="G38" s="39"/>
      <c r="H38" s="39"/>
      <c r="I38" s="160">
        <v>0.14999999999999999</v>
      </c>
      <c r="J38" s="159">
        <f>0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46</v>
      </c>
      <c r="F39" s="159">
        <f>ROUND((SUM(BI89:BI179)),  2)</f>
        <v>0</v>
      </c>
      <c r="G39" s="39"/>
      <c r="H39" s="39"/>
      <c r="I39" s="160">
        <v>0</v>
      </c>
      <c r="J39" s="159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1"/>
      <c r="D41" s="162" t="s">
        <v>47</v>
      </c>
      <c r="E41" s="163"/>
      <c r="F41" s="163"/>
      <c r="G41" s="164" t="s">
        <v>48</v>
      </c>
      <c r="H41" s="165" t="s">
        <v>49</v>
      </c>
      <c r="I41" s="163"/>
      <c r="J41" s="166">
        <f>SUM(J32:J39)</f>
        <v>0</v>
      </c>
      <c r="K41" s="167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117</v>
      </c>
      <c r="D47" s="41"/>
      <c r="E47" s="41"/>
      <c r="F47" s="41"/>
      <c r="G47" s="41"/>
      <c r="H47" s="41"/>
      <c r="I47" s="41"/>
      <c r="J47" s="41"/>
      <c r="K47" s="41"/>
      <c r="L47" s="14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2" t="str">
        <f>E7</f>
        <v>R 189 – Vodní nádrž Kozlák (část VH část), revitalizace koryta, DC25, VC29 v k.ú. Lužec n. Cidlinou</v>
      </c>
      <c r="F50" s="33"/>
      <c r="G50" s="33"/>
      <c r="H50" s="33"/>
      <c r="I50" s="41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2" t="s">
        <v>112</v>
      </c>
      <c r="F52" s="41"/>
      <c r="G52" s="41"/>
      <c r="H52" s="41"/>
      <c r="I52" s="41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113</v>
      </c>
      <c r="D53" s="41"/>
      <c r="E53" s="41"/>
      <c r="F53" s="41"/>
      <c r="G53" s="41"/>
      <c r="H53" s="41"/>
      <c r="I53" s="41"/>
      <c r="J53" s="41"/>
      <c r="K53" s="41"/>
      <c r="L53" s="14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SO.02 - Revitalizace</v>
      </c>
      <c r="F54" s="41"/>
      <c r="G54" s="41"/>
      <c r="H54" s="41"/>
      <c r="I54" s="41"/>
      <c r="J54" s="41"/>
      <c r="K54" s="41"/>
      <c r="L54" s="14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Lužec nad Cidlinou</v>
      </c>
      <c r="G56" s="41"/>
      <c r="H56" s="41"/>
      <c r="I56" s="33" t="s">
        <v>23</v>
      </c>
      <c r="J56" s="73" t="str">
        <f>IF(J14="","",J14)</f>
        <v>2. 12. 2022</v>
      </c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SPÚ ČR</v>
      </c>
      <c r="G58" s="41"/>
      <c r="H58" s="41"/>
      <c r="I58" s="33" t="s">
        <v>31</v>
      </c>
      <c r="J58" s="37" t="str">
        <f>E23</f>
        <v>NDCon s.r.o.</v>
      </c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NDCon s.r.o.</v>
      </c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4" t="s">
        <v>118</v>
      </c>
      <c r="D61" s="175"/>
      <c r="E61" s="175"/>
      <c r="F61" s="175"/>
      <c r="G61" s="175"/>
      <c r="H61" s="175"/>
      <c r="I61" s="175"/>
      <c r="J61" s="176" t="s">
        <v>119</v>
      </c>
      <c r="K61" s="175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7" t="s">
        <v>69</v>
      </c>
      <c r="D63" s="41"/>
      <c r="E63" s="41"/>
      <c r="F63" s="41"/>
      <c r="G63" s="41"/>
      <c r="H63" s="41"/>
      <c r="I63" s="41"/>
      <c r="J63" s="103">
        <f>J89</f>
        <v>0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120</v>
      </c>
    </row>
    <row r="64" s="9" customFormat="1" ht="24.96" customHeight="1">
      <c r="A64" s="9"/>
      <c r="B64" s="178"/>
      <c r="C64" s="179"/>
      <c r="D64" s="180" t="s">
        <v>488</v>
      </c>
      <c r="E64" s="181"/>
      <c r="F64" s="181"/>
      <c r="G64" s="181"/>
      <c r="H64" s="181"/>
      <c r="I64" s="181"/>
      <c r="J64" s="182">
        <f>J90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4"/>
      <c r="C65" s="125"/>
      <c r="D65" s="185" t="s">
        <v>122</v>
      </c>
      <c r="E65" s="186"/>
      <c r="F65" s="186"/>
      <c r="G65" s="186"/>
      <c r="H65" s="186"/>
      <c r="I65" s="186"/>
      <c r="J65" s="187">
        <f>J91</f>
        <v>0</v>
      </c>
      <c r="K65" s="125"/>
      <c r="L65" s="18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25"/>
      <c r="D66" s="185" t="s">
        <v>124</v>
      </c>
      <c r="E66" s="186"/>
      <c r="F66" s="186"/>
      <c r="G66" s="186"/>
      <c r="H66" s="186"/>
      <c r="I66" s="186"/>
      <c r="J66" s="187">
        <f>J156</f>
        <v>0</v>
      </c>
      <c r="K66" s="125"/>
      <c r="L66" s="18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25"/>
      <c r="D67" s="185" t="s">
        <v>130</v>
      </c>
      <c r="E67" s="186"/>
      <c r="F67" s="186"/>
      <c r="G67" s="186"/>
      <c r="H67" s="186"/>
      <c r="I67" s="186"/>
      <c r="J67" s="187">
        <f>J176</f>
        <v>0</v>
      </c>
      <c r="K67" s="125"/>
      <c r="L67" s="18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8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131</v>
      </c>
      <c r="D74" s="41"/>
      <c r="E74" s="41"/>
      <c r="F74" s="41"/>
      <c r="G74" s="41"/>
      <c r="H74" s="41"/>
      <c r="I74" s="41"/>
      <c r="J74" s="41"/>
      <c r="K74" s="41"/>
      <c r="L74" s="14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4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2" t="str">
        <f>E7</f>
        <v>R 189 – Vodní nádrž Kozlák (část VH část), revitalizace koryta, DC25, VC29 v k.ú. Lužec n. Cidlinou</v>
      </c>
      <c r="F77" s="33"/>
      <c r="G77" s="33"/>
      <c r="H77" s="33"/>
      <c r="I77" s="41"/>
      <c r="J77" s="41"/>
      <c r="K77" s="41"/>
      <c r="L77" s="14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111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9"/>
      <c r="B79" s="40"/>
      <c r="C79" s="41"/>
      <c r="D79" s="41"/>
      <c r="E79" s="172" t="s">
        <v>112</v>
      </c>
      <c r="F79" s="41"/>
      <c r="G79" s="41"/>
      <c r="H79" s="41"/>
      <c r="I79" s="41"/>
      <c r="J79" s="41"/>
      <c r="K79" s="41"/>
      <c r="L79" s="14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113</v>
      </c>
      <c r="D80" s="41"/>
      <c r="E80" s="41"/>
      <c r="F80" s="41"/>
      <c r="G80" s="41"/>
      <c r="H80" s="41"/>
      <c r="I80" s="41"/>
      <c r="J80" s="41"/>
      <c r="K80" s="41"/>
      <c r="L80" s="14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SO.02 - Revitalizace</v>
      </c>
      <c r="F81" s="41"/>
      <c r="G81" s="41"/>
      <c r="H81" s="41"/>
      <c r="I81" s="41"/>
      <c r="J81" s="41"/>
      <c r="K81" s="41"/>
      <c r="L81" s="14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F14</f>
        <v>Lužec nad Cidlinou</v>
      </c>
      <c r="G83" s="41"/>
      <c r="H83" s="41"/>
      <c r="I83" s="33" t="s">
        <v>23</v>
      </c>
      <c r="J83" s="73" t="str">
        <f>IF(J14="","",J14)</f>
        <v>2. 12. 2022</v>
      </c>
      <c r="K83" s="41"/>
      <c r="L83" s="14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E17</f>
        <v>SPÚ ČR</v>
      </c>
      <c r="G85" s="41"/>
      <c r="H85" s="41"/>
      <c r="I85" s="33" t="s">
        <v>31</v>
      </c>
      <c r="J85" s="37" t="str">
        <f>E23</f>
        <v>NDCon s.r.o.</v>
      </c>
      <c r="K85" s="41"/>
      <c r="L85" s="14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IF(E20="","",E20)</f>
        <v>Vyplň údaj</v>
      </c>
      <c r="G86" s="41"/>
      <c r="H86" s="41"/>
      <c r="I86" s="33" t="s">
        <v>34</v>
      </c>
      <c r="J86" s="37" t="str">
        <f>E26</f>
        <v>NDCon s.r.o.</v>
      </c>
      <c r="K86" s="41"/>
      <c r="L86" s="14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89"/>
      <c r="B88" s="190"/>
      <c r="C88" s="191" t="s">
        <v>132</v>
      </c>
      <c r="D88" s="192" t="s">
        <v>56</v>
      </c>
      <c r="E88" s="192" t="s">
        <v>52</v>
      </c>
      <c r="F88" s="192" t="s">
        <v>53</v>
      </c>
      <c r="G88" s="192" t="s">
        <v>133</v>
      </c>
      <c r="H88" s="192" t="s">
        <v>134</v>
      </c>
      <c r="I88" s="192" t="s">
        <v>135</v>
      </c>
      <c r="J88" s="192" t="s">
        <v>119</v>
      </c>
      <c r="K88" s="193" t="s">
        <v>136</v>
      </c>
      <c r="L88" s="194"/>
      <c r="M88" s="93" t="s">
        <v>19</v>
      </c>
      <c r="N88" s="94" t="s">
        <v>41</v>
      </c>
      <c r="O88" s="94" t="s">
        <v>137</v>
      </c>
      <c r="P88" s="94" t="s">
        <v>138</v>
      </c>
      <c r="Q88" s="94" t="s">
        <v>139</v>
      </c>
      <c r="R88" s="94" t="s">
        <v>140</v>
      </c>
      <c r="S88" s="94" t="s">
        <v>141</v>
      </c>
      <c r="T88" s="95" t="s">
        <v>142</v>
      </c>
      <c r="U88" s="189"/>
      <c r="V88" s="189"/>
      <c r="W88" s="189"/>
      <c r="X88" s="189"/>
      <c r="Y88" s="189"/>
      <c r="Z88" s="189"/>
      <c r="AA88" s="189"/>
      <c r="AB88" s="189"/>
      <c r="AC88" s="189"/>
      <c r="AD88" s="189"/>
      <c r="AE88" s="189"/>
    </row>
    <row r="89" s="2" customFormat="1" ht="22.8" customHeight="1">
      <c r="A89" s="39"/>
      <c r="B89" s="40"/>
      <c r="C89" s="100" t="s">
        <v>143</v>
      </c>
      <c r="D89" s="41"/>
      <c r="E89" s="41"/>
      <c r="F89" s="41"/>
      <c r="G89" s="41"/>
      <c r="H89" s="41"/>
      <c r="I89" s="41"/>
      <c r="J89" s="195">
        <f>BK89</f>
        <v>0</v>
      </c>
      <c r="K89" s="41"/>
      <c r="L89" s="45"/>
      <c r="M89" s="96"/>
      <c r="N89" s="196"/>
      <c r="O89" s="97"/>
      <c r="P89" s="197">
        <f>P90</f>
        <v>0</v>
      </c>
      <c r="Q89" s="97"/>
      <c r="R89" s="197">
        <f>R90</f>
        <v>260.16255000000001</v>
      </c>
      <c r="S89" s="97"/>
      <c r="T89" s="198">
        <f>T90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70</v>
      </c>
      <c r="AU89" s="18" t="s">
        <v>120</v>
      </c>
      <c r="BK89" s="199">
        <f>BK90</f>
        <v>0</v>
      </c>
    </row>
    <row r="90" s="12" customFormat="1" ht="25.92" customHeight="1">
      <c r="A90" s="12"/>
      <c r="B90" s="200"/>
      <c r="C90" s="201"/>
      <c r="D90" s="202" t="s">
        <v>70</v>
      </c>
      <c r="E90" s="203" t="s">
        <v>144</v>
      </c>
      <c r="F90" s="203" t="s">
        <v>489</v>
      </c>
      <c r="G90" s="201"/>
      <c r="H90" s="201"/>
      <c r="I90" s="204"/>
      <c r="J90" s="205">
        <f>BK90</f>
        <v>0</v>
      </c>
      <c r="K90" s="201"/>
      <c r="L90" s="206"/>
      <c r="M90" s="207"/>
      <c r="N90" s="208"/>
      <c r="O90" s="208"/>
      <c r="P90" s="209">
        <f>P91+P156+P176</f>
        <v>0</v>
      </c>
      <c r="Q90" s="208"/>
      <c r="R90" s="209">
        <f>R91+R156+R176</f>
        <v>260.16255000000001</v>
      </c>
      <c r="S90" s="208"/>
      <c r="T90" s="210">
        <f>T91+T156+T176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1" t="s">
        <v>75</v>
      </c>
      <c r="AT90" s="212" t="s">
        <v>70</v>
      </c>
      <c r="AU90" s="212" t="s">
        <v>71</v>
      </c>
      <c r="AY90" s="211" t="s">
        <v>145</v>
      </c>
      <c r="BK90" s="213">
        <f>BK91+BK156+BK176</f>
        <v>0</v>
      </c>
    </row>
    <row r="91" s="12" customFormat="1" ht="22.8" customHeight="1">
      <c r="A91" s="12"/>
      <c r="B91" s="200"/>
      <c r="C91" s="201"/>
      <c r="D91" s="202" t="s">
        <v>70</v>
      </c>
      <c r="E91" s="214" t="s">
        <v>75</v>
      </c>
      <c r="F91" s="214" t="s">
        <v>146</v>
      </c>
      <c r="G91" s="201"/>
      <c r="H91" s="201"/>
      <c r="I91" s="204"/>
      <c r="J91" s="215">
        <f>BK91</f>
        <v>0</v>
      </c>
      <c r="K91" s="201"/>
      <c r="L91" s="206"/>
      <c r="M91" s="207"/>
      <c r="N91" s="208"/>
      <c r="O91" s="208"/>
      <c r="P91" s="209">
        <f>SUM(P92:P155)</f>
        <v>0</v>
      </c>
      <c r="Q91" s="208"/>
      <c r="R91" s="209">
        <f>SUM(R92:R155)</f>
        <v>0.10935</v>
      </c>
      <c r="S91" s="208"/>
      <c r="T91" s="210">
        <f>SUM(T92:T155)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1" t="s">
        <v>75</v>
      </c>
      <c r="AT91" s="212" t="s">
        <v>70</v>
      </c>
      <c r="AU91" s="212" t="s">
        <v>75</v>
      </c>
      <c r="AY91" s="211" t="s">
        <v>145</v>
      </c>
      <c r="BK91" s="213">
        <f>SUM(BK92:BK155)</f>
        <v>0</v>
      </c>
    </row>
    <row r="92" s="2" customFormat="1" ht="16.5" customHeight="1">
      <c r="A92" s="39"/>
      <c r="B92" s="40"/>
      <c r="C92" s="216" t="s">
        <v>75</v>
      </c>
      <c r="D92" s="216" t="s">
        <v>148</v>
      </c>
      <c r="E92" s="217" t="s">
        <v>490</v>
      </c>
      <c r="F92" s="218" t="s">
        <v>491</v>
      </c>
      <c r="G92" s="219" t="s">
        <v>151</v>
      </c>
      <c r="H92" s="220">
        <v>1910</v>
      </c>
      <c r="I92" s="221"/>
      <c r="J92" s="222">
        <f>ROUND(I92*H92,2)</f>
        <v>0</v>
      </c>
      <c r="K92" s="218" t="s">
        <v>152</v>
      </c>
      <c r="L92" s="45"/>
      <c r="M92" s="223" t="s">
        <v>19</v>
      </c>
      <c r="N92" s="224" t="s">
        <v>42</v>
      </c>
      <c r="O92" s="85"/>
      <c r="P92" s="225">
        <f>O92*H92</f>
        <v>0</v>
      </c>
      <c r="Q92" s="225">
        <v>0</v>
      </c>
      <c r="R92" s="225">
        <f>Q92*H92</f>
        <v>0</v>
      </c>
      <c r="S92" s="225">
        <v>0</v>
      </c>
      <c r="T92" s="226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7" t="s">
        <v>153</v>
      </c>
      <c r="AT92" s="227" t="s">
        <v>148</v>
      </c>
      <c r="AU92" s="227" t="s">
        <v>79</v>
      </c>
      <c r="AY92" s="18" t="s">
        <v>145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18" t="s">
        <v>75</v>
      </c>
      <c r="BK92" s="228">
        <f>ROUND(I92*H92,2)</f>
        <v>0</v>
      </c>
      <c r="BL92" s="18" t="s">
        <v>153</v>
      </c>
      <c r="BM92" s="227" t="s">
        <v>660</v>
      </c>
    </row>
    <row r="93" s="2" customFormat="1">
      <c r="A93" s="39"/>
      <c r="B93" s="40"/>
      <c r="C93" s="41"/>
      <c r="D93" s="229" t="s">
        <v>155</v>
      </c>
      <c r="E93" s="41"/>
      <c r="F93" s="230" t="s">
        <v>493</v>
      </c>
      <c r="G93" s="41"/>
      <c r="H93" s="41"/>
      <c r="I93" s="231"/>
      <c r="J93" s="41"/>
      <c r="K93" s="41"/>
      <c r="L93" s="45"/>
      <c r="M93" s="232"/>
      <c r="N93" s="233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155</v>
      </c>
      <c r="AU93" s="18" t="s">
        <v>79</v>
      </c>
    </row>
    <row r="94" s="2" customFormat="1">
      <c r="A94" s="39"/>
      <c r="B94" s="40"/>
      <c r="C94" s="41"/>
      <c r="D94" s="234" t="s">
        <v>157</v>
      </c>
      <c r="E94" s="41"/>
      <c r="F94" s="235" t="s">
        <v>494</v>
      </c>
      <c r="G94" s="41"/>
      <c r="H94" s="41"/>
      <c r="I94" s="231"/>
      <c r="J94" s="41"/>
      <c r="K94" s="41"/>
      <c r="L94" s="45"/>
      <c r="M94" s="232"/>
      <c r="N94" s="233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157</v>
      </c>
      <c r="AU94" s="18" t="s">
        <v>79</v>
      </c>
    </row>
    <row r="95" s="2" customFormat="1">
      <c r="A95" s="39"/>
      <c r="B95" s="40"/>
      <c r="C95" s="41"/>
      <c r="D95" s="229" t="s">
        <v>230</v>
      </c>
      <c r="E95" s="41"/>
      <c r="F95" s="268" t="s">
        <v>495</v>
      </c>
      <c r="G95" s="41"/>
      <c r="H95" s="41"/>
      <c r="I95" s="231"/>
      <c r="J95" s="41"/>
      <c r="K95" s="41"/>
      <c r="L95" s="45"/>
      <c r="M95" s="232"/>
      <c r="N95" s="233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230</v>
      </c>
      <c r="AU95" s="18" t="s">
        <v>79</v>
      </c>
    </row>
    <row r="96" s="14" customFormat="1">
      <c r="A96" s="14"/>
      <c r="B96" s="246"/>
      <c r="C96" s="247"/>
      <c r="D96" s="229" t="s">
        <v>159</v>
      </c>
      <c r="E96" s="248" t="s">
        <v>573</v>
      </c>
      <c r="F96" s="249" t="s">
        <v>661</v>
      </c>
      <c r="G96" s="247"/>
      <c r="H96" s="250">
        <v>1910</v>
      </c>
      <c r="I96" s="251"/>
      <c r="J96" s="247"/>
      <c r="K96" s="247"/>
      <c r="L96" s="252"/>
      <c r="M96" s="253"/>
      <c r="N96" s="254"/>
      <c r="O96" s="254"/>
      <c r="P96" s="254"/>
      <c r="Q96" s="254"/>
      <c r="R96" s="254"/>
      <c r="S96" s="254"/>
      <c r="T96" s="25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6" t="s">
        <v>159</v>
      </c>
      <c r="AU96" s="256" t="s">
        <v>79</v>
      </c>
      <c r="AV96" s="14" t="s">
        <v>79</v>
      </c>
      <c r="AW96" s="14" t="s">
        <v>33</v>
      </c>
      <c r="AX96" s="14" t="s">
        <v>75</v>
      </c>
      <c r="AY96" s="256" t="s">
        <v>145</v>
      </c>
    </row>
    <row r="97" s="2" customFormat="1" ht="21.75" customHeight="1">
      <c r="A97" s="39"/>
      <c r="B97" s="40"/>
      <c r="C97" s="216" t="s">
        <v>79</v>
      </c>
      <c r="D97" s="216" t="s">
        <v>148</v>
      </c>
      <c r="E97" s="217" t="s">
        <v>662</v>
      </c>
      <c r="F97" s="218" t="s">
        <v>663</v>
      </c>
      <c r="G97" s="219" t="s">
        <v>151</v>
      </c>
      <c r="H97" s="220">
        <v>2414</v>
      </c>
      <c r="I97" s="221"/>
      <c r="J97" s="222">
        <f>ROUND(I97*H97,2)</f>
        <v>0</v>
      </c>
      <c r="K97" s="218" t="s">
        <v>152</v>
      </c>
      <c r="L97" s="45"/>
      <c r="M97" s="223" t="s">
        <v>19</v>
      </c>
      <c r="N97" s="224" t="s">
        <v>42</v>
      </c>
      <c r="O97" s="85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7" t="s">
        <v>153</v>
      </c>
      <c r="AT97" s="227" t="s">
        <v>148</v>
      </c>
      <c r="AU97" s="227" t="s">
        <v>79</v>
      </c>
      <c r="AY97" s="18" t="s">
        <v>145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8" t="s">
        <v>75</v>
      </c>
      <c r="BK97" s="228">
        <f>ROUND(I97*H97,2)</f>
        <v>0</v>
      </c>
      <c r="BL97" s="18" t="s">
        <v>153</v>
      </c>
      <c r="BM97" s="227" t="s">
        <v>664</v>
      </c>
    </row>
    <row r="98" s="2" customFormat="1">
      <c r="A98" s="39"/>
      <c r="B98" s="40"/>
      <c r="C98" s="41"/>
      <c r="D98" s="229" t="s">
        <v>155</v>
      </c>
      <c r="E98" s="41"/>
      <c r="F98" s="230" t="s">
        <v>665</v>
      </c>
      <c r="G98" s="41"/>
      <c r="H98" s="41"/>
      <c r="I98" s="231"/>
      <c r="J98" s="41"/>
      <c r="K98" s="41"/>
      <c r="L98" s="45"/>
      <c r="M98" s="232"/>
      <c r="N98" s="233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155</v>
      </c>
      <c r="AU98" s="18" t="s">
        <v>79</v>
      </c>
    </row>
    <row r="99" s="2" customFormat="1">
      <c r="A99" s="39"/>
      <c r="B99" s="40"/>
      <c r="C99" s="41"/>
      <c r="D99" s="234" t="s">
        <v>157</v>
      </c>
      <c r="E99" s="41"/>
      <c r="F99" s="235" t="s">
        <v>666</v>
      </c>
      <c r="G99" s="41"/>
      <c r="H99" s="41"/>
      <c r="I99" s="231"/>
      <c r="J99" s="41"/>
      <c r="K99" s="41"/>
      <c r="L99" s="45"/>
      <c r="M99" s="232"/>
      <c r="N99" s="233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157</v>
      </c>
      <c r="AU99" s="18" t="s">
        <v>79</v>
      </c>
    </row>
    <row r="100" s="2" customFormat="1">
      <c r="A100" s="39"/>
      <c r="B100" s="40"/>
      <c r="C100" s="41"/>
      <c r="D100" s="229" t="s">
        <v>230</v>
      </c>
      <c r="E100" s="41"/>
      <c r="F100" s="268" t="s">
        <v>667</v>
      </c>
      <c r="G100" s="41"/>
      <c r="H100" s="41"/>
      <c r="I100" s="231"/>
      <c r="J100" s="41"/>
      <c r="K100" s="41"/>
      <c r="L100" s="45"/>
      <c r="M100" s="232"/>
      <c r="N100" s="23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230</v>
      </c>
      <c r="AU100" s="18" t="s">
        <v>79</v>
      </c>
    </row>
    <row r="101" s="2" customFormat="1">
      <c r="A101" s="39"/>
      <c r="B101" s="40"/>
      <c r="C101" s="41"/>
      <c r="D101" s="229" t="s">
        <v>187</v>
      </c>
      <c r="E101" s="41"/>
      <c r="F101" s="268" t="s">
        <v>668</v>
      </c>
      <c r="G101" s="41"/>
      <c r="H101" s="41"/>
      <c r="I101" s="231"/>
      <c r="J101" s="41"/>
      <c r="K101" s="41"/>
      <c r="L101" s="45"/>
      <c r="M101" s="232"/>
      <c r="N101" s="233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187</v>
      </c>
      <c r="AU101" s="18" t="s">
        <v>79</v>
      </c>
    </row>
    <row r="102" s="13" customFormat="1">
      <c r="A102" s="13"/>
      <c r="B102" s="236"/>
      <c r="C102" s="237"/>
      <c r="D102" s="229" t="s">
        <v>159</v>
      </c>
      <c r="E102" s="238" t="s">
        <v>19</v>
      </c>
      <c r="F102" s="239" t="s">
        <v>669</v>
      </c>
      <c r="G102" s="237"/>
      <c r="H102" s="238" t="s">
        <v>19</v>
      </c>
      <c r="I102" s="240"/>
      <c r="J102" s="237"/>
      <c r="K102" s="237"/>
      <c r="L102" s="241"/>
      <c r="M102" s="242"/>
      <c r="N102" s="243"/>
      <c r="O102" s="243"/>
      <c r="P102" s="243"/>
      <c r="Q102" s="243"/>
      <c r="R102" s="243"/>
      <c r="S102" s="243"/>
      <c r="T102" s="24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5" t="s">
        <v>159</v>
      </c>
      <c r="AU102" s="245" t="s">
        <v>79</v>
      </c>
      <c r="AV102" s="13" t="s">
        <v>75</v>
      </c>
      <c r="AW102" s="13" t="s">
        <v>33</v>
      </c>
      <c r="AX102" s="13" t="s">
        <v>71</v>
      </c>
      <c r="AY102" s="245" t="s">
        <v>145</v>
      </c>
    </row>
    <row r="103" s="14" customFormat="1">
      <c r="A103" s="14"/>
      <c r="B103" s="246"/>
      <c r="C103" s="247"/>
      <c r="D103" s="229" t="s">
        <v>159</v>
      </c>
      <c r="E103" s="248" t="s">
        <v>19</v>
      </c>
      <c r="F103" s="249" t="s">
        <v>670</v>
      </c>
      <c r="G103" s="247"/>
      <c r="H103" s="250">
        <v>1090</v>
      </c>
      <c r="I103" s="251"/>
      <c r="J103" s="247"/>
      <c r="K103" s="247"/>
      <c r="L103" s="252"/>
      <c r="M103" s="253"/>
      <c r="N103" s="254"/>
      <c r="O103" s="254"/>
      <c r="P103" s="254"/>
      <c r="Q103" s="254"/>
      <c r="R103" s="254"/>
      <c r="S103" s="254"/>
      <c r="T103" s="25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6" t="s">
        <v>159</v>
      </c>
      <c r="AU103" s="256" t="s">
        <v>79</v>
      </c>
      <c r="AV103" s="14" t="s">
        <v>79</v>
      </c>
      <c r="AW103" s="14" t="s">
        <v>33</v>
      </c>
      <c r="AX103" s="14" t="s">
        <v>71</v>
      </c>
      <c r="AY103" s="256" t="s">
        <v>145</v>
      </c>
    </row>
    <row r="104" s="13" customFormat="1">
      <c r="A104" s="13"/>
      <c r="B104" s="236"/>
      <c r="C104" s="237"/>
      <c r="D104" s="229" t="s">
        <v>159</v>
      </c>
      <c r="E104" s="238" t="s">
        <v>19</v>
      </c>
      <c r="F104" s="239" t="s">
        <v>671</v>
      </c>
      <c r="G104" s="237"/>
      <c r="H104" s="238" t="s">
        <v>19</v>
      </c>
      <c r="I104" s="240"/>
      <c r="J104" s="237"/>
      <c r="K104" s="237"/>
      <c r="L104" s="241"/>
      <c r="M104" s="242"/>
      <c r="N104" s="243"/>
      <c r="O104" s="243"/>
      <c r="P104" s="243"/>
      <c r="Q104" s="243"/>
      <c r="R104" s="243"/>
      <c r="S104" s="243"/>
      <c r="T104" s="24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5" t="s">
        <v>159</v>
      </c>
      <c r="AU104" s="245" t="s">
        <v>79</v>
      </c>
      <c r="AV104" s="13" t="s">
        <v>75</v>
      </c>
      <c r="AW104" s="13" t="s">
        <v>33</v>
      </c>
      <c r="AX104" s="13" t="s">
        <v>71</v>
      </c>
      <c r="AY104" s="245" t="s">
        <v>145</v>
      </c>
    </row>
    <row r="105" s="14" customFormat="1">
      <c r="A105" s="14"/>
      <c r="B105" s="246"/>
      <c r="C105" s="247"/>
      <c r="D105" s="229" t="s">
        <v>159</v>
      </c>
      <c r="E105" s="248" t="s">
        <v>19</v>
      </c>
      <c r="F105" s="249" t="s">
        <v>672</v>
      </c>
      <c r="G105" s="247"/>
      <c r="H105" s="250">
        <v>896</v>
      </c>
      <c r="I105" s="251"/>
      <c r="J105" s="247"/>
      <c r="K105" s="247"/>
      <c r="L105" s="252"/>
      <c r="M105" s="253"/>
      <c r="N105" s="254"/>
      <c r="O105" s="254"/>
      <c r="P105" s="254"/>
      <c r="Q105" s="254"/>
      <c r="R105" s="254"/>
      <c r="S105" s="254"/>
      <c r="T105" s="25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6" t="s">
        <v>159</v>
      </c>
      <c r="AU105" s="256" t="s">
        <v>79</v>
      </c>
      <c r="AV105" s="14" t="s">
        <v>79</v>
      </c>
      <c r="AW105" s="14" t="s">
        <v>33</v>
      </c>
      <c r="AX105" s="14" t="s">
        <v>71</v>
      </c>
      <c r="AY105" s="256" t="s">
        <v>145</v>
      </c>
    </row>
    <row r="106" s="13" customFormat="1">
      <c r="A106" s="13"/>
      <c r="B106" s="236"/>
      <c r="C106" s="237"/>
      <c r="D106" s="229" t="s">
        <v>159</v>
      </c>
      <c r="E106" s="238" t="s">
        <v>19</v>
      </c>
      <c r="F106" s="239" t="s">
        <v>673</v>
      </c>
      <c r="G106" s="237"/>
      <c r="H106" s="238" t="s">
        <v>19</v>
      </c>
      <c r="I106" s="240"/>
      <c r="J106" s="237"/>
      <c r="K106" s="237"/>
      <c r="L106" s="241"/>
      <c r="M106" s="242"/>
      <c r="N106" s="243"/>
      <c r="O106" s="243"/>
      <c r="P106" s="243"/>
      <c r="Q106" s="243"/>
      <c r="R106" s="243"/>
      <c r="S106" s="243"/>
      <c r="T106" s="24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5" t="s">
        <v>159</v>
      </c>
      <c r="AU106" s="245" t="s">
        <v>79</v>
      </c>
      <c r="AV106" s="13" t="s">
        <v>75</v>
      </c>
      <c r="AW106" s="13" t="s">
        <v>33</v>
      </c>
      <c r="AX106" s="13" t="s">
        <v>71</v>
      </c>
      <c r="AY106" s="245" t="s">
        <v>145</v>
      </c>
    </row>
    <row r="107" s="14" customFormat="1">
      <c r="A107" s="14"/>
      <c r="B107" s="246"/>
      <c r="C107" s="247"/>
      <c r="D107" s="229" t="s">
        <v>159</v>
      </c>
      <c r="E107" s="248" t="s">
        <v>19</v>
      </c>
      <c r="F107" s="249" t="s">
        <v>674</v>
      </c>
      <c r="G107" s="247"/>
      <c r="H107" s="250">
        <v>228</v>
      </c>
      <c r="I107" s="251"/>
      <c r="J107" s="247"/>
      <c r="K107" s="247"/>
      <c r="L107" s="252"/>
      <c r="M107" s="253"/>
      <c r="N107" s="254"/>
      <c r="O107" s="254"/>
      <c r="P107" s="254"/>
      <c r="Q107" s="254"/>
      <c r="R107" s="254"/>
      <c r="S107" s="254"/>
      <c r="T107" s="25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6" t="s">
        <v>159</v>
      </c>
      <c r="AU107" s="256" t="s">
        <v>79</v>
      </c>
      <c r="AV107" s="14" t="s">
        <v>79</v>
      </c>
      <c r="AW107" s="14" t="s">
        <v>33</v>
      </c>
      <c r="AX107" s="14" t="s">
        <v>71</v>
      </c>
      <c r="AY107" s="256" t="s">
        <v>145</v>
      </c>
    </row>
    <row r="108" s="13" customFormat="1">
      <c r="A108" s="13"/>
      <c r="B108" s="236"/>
      <c r="C108" s="237"/>
      <c r="D108" s="229" t="s">
        <v>159</v>
      </c>
      <c r="E108" s="238" t="s">
        <v>19</v>
      </c>
      <c r="F108" s="239" t="s">
        <v>675</v>
      </c>
      <c r="G108" s="237"/>
      <c r="H108" s="238" t="s">
        <v>19</v>
      </c>
      <c r="I108" s="240"/>
      <c r="J108" s="237"/>
      <c r="K108" s="237"/>
      <c r="L108" s="241"/>
      <c r="M108" s="242"/>
      <c r="N108" s="243"/>
      <c r="O108" s="243"/>
      <c r="P108" s="243"/>
      <c r="Q108" s="243"/>
      <c r="R108" s="243"/>
      <c r="S108" s="243"/>
      <c r="T108" s="24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5" t="s">
        <v>159</v>
      </c>
      <c r="AU108" s="245" t="s">
        <v>79</v>
      </c>
      <c r="AV108" s="13" t="s">
        <v>75</v>
      </c>
      <c r="AW108" s="13" t="s">
        <v>33</v>
      </c>
      <c r="AX108" s="13" t="s">
        <v>71</v>
      </c>
      <c r="AY108" s="245" t="s">
        <v>145</v>
      </c>
    </row>
    <row r="109" s="14" customFormat="1">
      <c r="A109" s="14"/>
      <c r="B109" s="246"/>
      <c r="C109" s="247"/>
      <c r="D109" s="229" t="s">
        <v>159</v>
      </c>
      <c r="E109" s="248" t="s">
        <v>19</v>
      </c>
      <c r="F109" s="249" t="s">
        <v>625</v>
      </c>
      <c r="G109" s="247"/>
      <c r="H109" s="250">
        <v>200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6" t="s">
        <v>159</v>
      </c>
      <c r="AU109" s="256" t="s">
        <v>79</v>
      </c>
      <c r="AV109" s="14" t="s">
        <v>79</v>
      </c>
      <c r="AW109" s="14" t="s">
        <v>33</v>
      </c>
      <c r="AX109" s="14" t="s">
        <v>71</v>
      </c>
      <c r="AY109" s="256" t="s">
        <v>145</v>
      </c>
    </row>
    <row r="110" s="15" customFormat="1">
      <c r="A110" s="15"/>
      <c r="B110" s="257"/>
      <c r="C110" s="258"/>
      <c r="D110" s="229" t="s">
        <v>159</v>
      </c>
      <c r="E110" s="259" t="s">
        <v>507</v>
      </c>
      <c r="F110" s="260" t="s">
        <v>172</v>
      </c>
      <c r="G110" s="258"/>
      <c r="H110" s="261">
        <v>2414</v>
      </c>
      <c r="I110" s="262"/>
      <c r="J110" s="258"/>
      <c r="K110" s="258"/>
      <c r="L110" s="263"/>
      <c r="M110" s="264"/>
      <c r="N110" s="265"/>
      <c r="O110" s="265"/>
      <c r="P110" s="265"/>
      <c r="Q110" s="265"/>
      <c r="R110" s="265"/>
      <c r="S110" s="265"/>
      <c r="T110" s="266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7" t="s">
        <v>159</v>
      </c>
      <c r="AU110" s="267" t="s">
        <v>79</v>
      </c>
      <c r="AV110" s="15" t="s">
        <v>153</v>
      </c>
      <c r="AW110" s="15" t="s">
        <v>33</v>
      </c>
      <c r="AX110" s="15" t="s">
        <v>75</v>
      </c>
      <c r="AY110" s="267" t="s">
        <v>145</v>
      </c>
    </row>
    <row r="111" s="2" customFormat="1" ht="21.75" customHeight="1">
      <c r="A111" s="39"/>
      <c r="B111" s="40"/>
      <c r="C111" s="216" t="s">
        <v>86</v>
      </c>
      <c r="D111" s="216" t="s">
        <v>148</v>
      </c>
      <c r="E111" s="217" t="s">
        <v>676</v>
      </c>
      <c r="F111" s="218" t="s">
        <v>677</v>
      </c>
      <c r="G111" s="219" t="s">
        <v>151</v>
      </c>
      <c r="H111" s="220">
        <v>228</v>
      </c>
      <c r="I111" s="221"/>
      <c r="J111" s="222">
        <f>ROUND(I111*H111,2)</f>
        <v>0</v>
      </c>
      <c r="K111" s="218" t="s">
        <v>152</v>
      </c>
      <c r="L111" s="45"/>
      <c r="M111" s="223" t="s">
        <v>19</v>
      </c>
      <c r="N111" s="224" t="s">
        <v>42</v>
      </c>
      <c r="O111" s="85"/>
      <c r="P111" s="225">
        <f>O111*H111</f>
        <v>0</v>
      </c>
      <c r="Q111" s="225">
        <v>0</v>
      </c>
      <c r="R111" s="225">
        <f>Q111*H111</f>
        <v>0</v>
      </c>
      <c r="S111" s="225">
        <v>0</v>
      </c>
      <c r="T111" s="226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7" t="s">
        <v>153</v>
      </c>
      <c r="AT111" s="227" t="s">
        <v>148</v>
      </c>
      <c r="AU111" s="227" t="s">
        <v>79</v>
      </c>
      <c r="AY111" s="18" t="s">
        <v>145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8" t="s">
        <v>75</v>
      </c>
      <c r="BK111" s="228">
        <f>ROUND(I111*H111,2)</f>
        <v>0</v>
      </c>
      <c r="BL111" s="18" t="s">
        <v>153</v>
      </c>
      <c r="BM111" s="227" t="s">
        <v>678</v>
      </c>
    </row>
    <row r="112" s="2" customFormat="1">
      <c r="A112" s="39"/>
      <c r="B112" s="40"/>
      <c r="C112" s="41"/>
      <c r="D112" s="229" t="s">
        <v>155</v>
      </c>
      <c r="E112" s="41"/>
      <c r="F112" s="230" t="s">
        <v>679</v>
      </c>
      <c r="G112" s="41"/>
      <c r="H112" s="41"/>
      <c r="I112" s="231"/>
      <c r="J112" s="41"/>
      <c r="K112" s="41"/>
      <c r="L112" s="45"/>
      <c r="M112" s="232"/>
      <c r="N112" s="233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155</v>
      </c>
      <c r="AU112" s="18" t="s">
        <v>79</v>
      </c>
    </row>
    <row r="113" s="2" customFormat="1">
      <c r="A113" s="39"/>
      <c r="B113" s="40"/>
      <c r="C113" s="41"/>
      <c r="D113" s="234" t="s">
        <v>157</v>
      </c>
      <c r="E113" s="41"/>
      <c r="F113" s="235" t="s">
        <v>680</v>
      </c>
      <c r="G113" s="41"/>
      <c r="H113" s="41"/>
      <c r="I113" s="231"/>
      <c r="J113" s="41"/>
      <c r="K113" s="41"/>
      <c r="L113" s="45"/>
      <c r="M113" s="232"/>
      <c r="N113" s="233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157</v>
      </c>
      <c r="AU113" s="18" t="s">
        <v>79</v>
      </c>
    </row>
    <row r="114" s="2" customFormat="1">
      <c r="A114" s="39"/>
      <c r="B114" s="40"/>
      <c r="C114" s="41"/>
      <c r="D114" s="229" t="s">
        <v>230</v>
      </c>
      <c r="E114" s="41"/>
      <c r="F114" s="268" t="s">
        <v>667</v>
      </c>
      <c r="G114" s="41"/>
      <c r="H114" s="41"/>
      <c r="I114" s="231"/>
      <c r="J114" s="41"/>
      <c r="K114" s="41"/>
      <c r="L114" s="45"/>
      <c r="M114" s="232"/>
      <c r="N114" s="233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230</v>
      </c>
      <c r="AU114" s="18" t="s">
        <v>79</v>
      </c>
    </row>
    <row r="115" s="13" customFormat="1">
      <c r="A115" s="13"/>
      <c r="B115" s="236"/>
      <c r="C115" s="237"/>
      <c r="D115" s="229" t="s">
        <v>159</v>
      </c>
      <c r="E115" s="238" t="s">
        <v>19</v>
      </c>
      <c r="F115" s="239" t="s">
        <v>673</v>
      </c>
      <c r="G115" s="237"/>
      <c r="H115" s="238" t="s">
        <v>19</v>
      </c>
      <c r="I115" s="240"/>
      <c r="J115" s="237"/>
      <c r="K115" s="237"/>
      <c r="L115" s="241"/>
      <c r="M115" s="242"/>
      <c r="N115" s="243"/>
      <c r="O115" s="243"/>
      <c r="P115" s="243"/>
      <c r="Q115" s="243"/>
      <c r="R115" s="243"/>
      <c r="S115" s="243"/>
      <c r="T115" s="24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5" t="s">
        <v>159</v>
      </c>
      <c r="AU115" s="245" t="s">
        <v>79</v>
      </c>
      <c r="AV115" s="13" t="s">
        <v>75</v>
      </c>
      <c r="AW115" s="13" t="s">
        <v>33</v>
      </c>
      <c r="AX115" s="13" t="s">
        <v>71</v>
      </c>
      <c r="AY115" s="245" t="s">
        <v>145</v>
      </c>
    </row>
    <row r="116" s="14" customFormat="1">
      <c r="A116" s="14"/>
      <c r="B116" s="246"/>
      <c r="C116" s="247"/>
      <c r="D116" s="229" t="s">
        <v>159</v>
      </c>
      <c r="E116" s="248" t="s">
        <v>19</v>
      </c>
      <c r="F116" s="249" t="s">
        <v>674</v>
      </c>
      <c r="G116" s="247"/>
      <c r="H116" s="250">
        <v>228</v>
      </c>
      <c r="I116" s="251"/>
      <c r="J116" s="247"/>
      <c r="K116" s="247"/>
      <c r="L116" s="252"/>
      <c r="M116" s="253"/>
      <c r="N116" s="254"/>
      <c r="O116" s="254"/>
      <c r="P116" s="254"/>
      <c r="Q116" s="254"/>
      <c r="R116" s="254"/>
      <c r="S116" s="254"/>
      <c r="T116" s="25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6" t="s">
        <v>159</v>
      </c>
      <c r="AU116" s="256" t="s">
        <v>79</v>
      </c>
      <c r="AV116" s="14" t="s">
        <v>79</v>
      </c>
      <c r="AW116" s="14" t="s">
        <v>33</v>
      </c>
      <c r="AX116" s="14" t="s">
        <v>75</v>
      </c>
      <c r="AY116" s="256" t="s">
        <v>145</v>
      </c>
    </row>
    <row r="117" s="2" customFormat="1" ht="21.75" customHeight="1">
      <c r="A117" s="39"/>
      <c r="B117" s="40"/>
      <c r="C117" s="216" t="s">
        <v>153</v>
      </c>
      <c r="D117" s="216" t="s">
        <v>148</v>
      </c>
      <c r="E117" s="217" t="s">
        <v>509</v>
      </c>
      <c r="F117" s="218" t="s">
        <v>510</v>
      </c>
      <c r="G117" s="219" t="s">
        <v>151</v>
      </c>
      <c r="H117" s="220">
        <v>2414</v>
      </c>
      <c r="I117" s="221"/>
      <c r="J117" s="222">
        <f>ROUND(I117*H117,2)</f>
        <v>0</v>
      </c>
      <c r="K117" s="218" t="s">
        <v>152</v>
      </c>
      <c r="L117" s="45"/>
      <c r="M117" s="223" t="s">
        <v>19</v>
      </c>
      <c r="N117" s="224" t="s">
        <v>42</v>
      </c>
      <c r="O117" s="85"/>
      <c r="P117" s="225">
        <f>O117*H117</f>
        <v>0</v>
      </c>
      <c r="Q117" s="225">
        <v>0</v>
      </c>
      <c r="R117" s="225">
        <f>Q117*H117</f>
        <v>0</v>
      </c>
      <c r="S117" s="225">
        <v>0</v>
      </c>
      <c r="T117" s="226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7" t="s">
        <v>153</v>
      </c>
      <c r="AT117" s="227" t="s">
        <v>148</v>
      </c>
      <c r="AU117" s="227" t="s">
        <v>79</v>
      </c>
      <c r="AY117" s="18" t="s">
        <v>145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18" t="s">
        <v>75</v>
      </c>
      <c r="BK117" s="228">
        <f>ROUND(I117*H117,2)</f>
        <v>0</v>
      </c>
      <c r="BL117" s="18" t="s">
        <v>153</v>
      </c>
      <c r="BM117" s="227" t="s">
        <v>681</v>
      </c>
    </row>
    <row r="118" s="2" customFormat="1">
      <c r="A118" s="39"/>
      <c r="B118" s="40"/>
      <c r="C118" s="41"/>
      <c r="D118" s="229" t="s">
        <v>155</v>
      </c>
      <c r="E118" s="41"/>
      <c r="F118" s="230" t="s">
        <v>512</v>
      </c>
      <c r="G118" s="41"/>
      <c r="H118" s="41"/>
      <c r="I118" s="231"/>
      <c r="J118" s="41"/>
      <c r="K118" s="41"/>
      <c r="L118" s="45"/>
      <c r="M118" s="232"/>
      <c r="N118" s="233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155</v>
      </c>
      <c r="AU118" s="18" t="s">
        <v>79</v>
      </c>
    </row>
    <row r="119" s="2" customFormat="1">
      <c r="A119" s="39"/>
      <c r="B119" s="40"/>
      <c r="C119" s="41"/>
      <c r="D119" s="234" t="s">
        <v>157</v>
      </c>
      <c r="E119" s="41"/>
      <c r="F119" s="235" t="s">
        <v>513</v>
      </c>
      <c r="G119" s="41"/>
      <c r="H119" s="41"/>
      <c r="I119" s="231"/>
      <c r="J119" s="41"/>
      <c r="K119" s="41"/>
      <c r="L119" s="45"/>
      <c r="M119" s="232"/>
      <c r="N119" s="233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157</v>
      </c>
      <c r="AU119" s="18" t="s">
        <v>79</v>
      </c>
    </row>
    <row r="120" s="2" customFormat="1">
      <c r="A120" s="39"/>
      <c r="B120" s="40"/>
      <c r="C120" s="41"/>
      <c r="D120" s="229" t="s">
        <v>230</v>
      </c>
      <c r="E120" s="41"/>
      <c r="F120" s="268" t="s">
        <v>514</v>
      </c>
      <c r="G120" s="41"/>
      <c r="H120" s="41"/>
      <c r="I120" s="231"/>
      <c r="J120" s="41"/>
      <c r="K120" s="41"/>
      <c r="L120" s="45"/>
      <c r="M120" s="232"/>
      <c r="N120" s="233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230</v>
      </c>
      <c r="AU120" s="18" t="s">
        <v>79</v>
      </c>
    </row>
    <row r="121" s="14" customFormat="1">
      <c r="A121" s="14"/>
      <c r="B121" s="246"/>
      <c r="C121" s="247"/>
      <c r="D121" s="229" t="s">
        <v>159</v>
      </c>
      <c r="E121" s="248" t="s">
        <v>19</v>
      </c>
      <c r="F121" s="249" t="s">
        <v>507</v>
      </c>
      <c r="G121" s="247"/>
      <c r="H121" s="250">
        <v>2414</v>
      </c>
      <c r="I121" s="251"/>
      <c r="J121" s="247"/>
      <c r="K121" s="247"/>
      <c r="L121" s="252"/>
      <c r="M121" s="253"/>
      <c r="N121" s="254"/>
      <c r="O121" s="254"/>
      <c r="P121" s="254"/>
      <c r="Q121" s="254"/>
      <c r="R121" s="254"/>
      <c r="S121" s="254"/>
      <c r="T121" s="25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6" t="s">
        <v>159</v>
      </c>
      <c r="AU121" s="256" t="s">
        <v>79</v>
      </c>
      <c r="AV121" s="14" t="s">
        <v>79</v>
      </c>
      <c r="AW121" s="14" t="s">
        <v>33</v>
      </c>
      <c r="AX121" s="14" t="s">
        <v>75</v>
      </c>
      <c r="AY121" s="256" t="s">
        <v>145</v>
      </c>
    </row>
    <row r="122" s="2" customFormat="1" ht="21.75" customHeight="1">
      <c r="A122" s="39"/>
      <c r="B122" s="40"/>
      <c r="C122" s="216" t="s">
        <v>271</v>
      </c>
      <c r="D122" s="216" t="s">
        <v>148</v>
      </c>
      <c r="E122" s="217" t="s">
        <v>682</v>
      </c>
      <c r="F122" s="218" t="s">
        <v>683</v>
      </c>
      <c r="G122" s="219" t="s">
        <v>151</v>
      </c>
      <c r="H122" s="220">
        <v>1910</v>
      </c>
      <c r="I122" s="221"/>
      <c r="J122" s="222">
        <f>ROUND(I122*H122,2)</f>
        <v>0</v>
      </c>
      <c r="K122" s="218" t="s">
        <v>152</v>
      </c>
      <c r="L122" s="45"/>
      <c r="M122" s="223" t="s">
        <v>19</v>
      </c>
      <c r="N122" s="224" t="s">
        <v>42</v>
      </c>
      <c r="O122" s="85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7" t="s">
        <v>153</v>
      </c>
      <c r="AT122" s="227" t="s">
        <v>148</v>
      </c>
      <c r="AU122" s="227" t="s">
        <v>79</v>
      </c>
      <c r="AY122" s="18" t="s">
        <v>145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8" t="s">
        <v>75</v>
      </c>
      <c r="BK122" s="228">
        <f>ROUND(I122*H122,2)</f>
        <v>0</v>
      </c>
      <c r="BL122" s="18" t="s">
        <v>153</v>
      </c>
      <c r="BM122" s="227" t="s">
        <v>684</v>
      </c>
    </row>
    <row r="123" s="2" customFormat="1">
      <c r="A123" s="39"/>
      <c r="B123" s="40"/>
      <c r="C123" s="41"/>
      <c r="D123" s="229" t="s">
        <v>155</v>
      </c>
      <c r="E123" s="41"/>
      <c r="F123" s="230" t="s">
        <v>685</v>
      </c>
      <c r="G123" s="41"/>
      <c r="H123" s="41"/>
      <c r="I123" s="231"/>
      <c r="J123" s="41"/>
      <c r="K123" s="41"/>
      <c r="L123" s="45"/>
      <c r="M123" s="232"/>
      <c r="N123" s="233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155</v>
      </c>
      <c r="AU123" s="18" t="s">
        <v>79</v>
      </c>
    </row>
    <row r="124" s="2" customFormat="1">
      <c r="A124" s="39"/>
      <c r="B124" s="40"/>
      <c r="C124" s="41"/>
      <c r="D124" s="234" t="s">
        <v>157</v>
      </c>
      <c r="E124" s="41"/>
      <c r="F124" s="235" t="s">
        <v>686</v>
      </c>
      <c r="G124" s="41"/>
      <c r="H124" s="41"/>
      <c r="I124" s="231"/>
      <c r="J124" s="41"/>
      <c r="K124" s="41"/>
      <c r="L124" s="45"/>
      <c r="M124" s="232"/>
      <c r="N124" s="233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157</v>
      </c>
      <c r="AU124" s="18" t="s">
        <v>79</v>
      </c>
    </row>
    <row r="125" s="13" customFormat="1">
      <c r="A125" s="13"/>
      <c r="B125" s="236"/>
      <c r="C125" s="237"/>
      <c r="D125" s="229" t="s">
        <v>159</v>
      </c>
      <c r="E125" s="238" t="s">
        <v>19</v>
      </c>
      <c r="F125" s="239" t="s">
        <v>687</v>
      </c>
      <c r="G125" s="237"/>
      <c r="H125" s="238" t="s">
        <v>19</v>
      </c>
      <c r="I125" s="240"/>
      <c r="J125" s="237"/>
      <c r="K125" s="237"/>
      <c r="L125" s="241"/>
      <c r="M125" s="242"/>
      <c r="N125" s="243"/>
      <c r="O125" s="243"/>
      <c r="P125" s="243"/>
      <c r="Q125" s="243"/>
      <c r="R125" s="243"/>
      <c r="S125" s="243"/>
      <c r="T125" s="24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5" t="s">
        <v>159</v>
      </c>
      <c r="AU125" s="245" t="s">
        <v>79</v>
      </c>
      <c r="AV125" s="13" t="s">
        <v>75</v>
      </c>
      <c r="AW125" s="13" t="s">
        <v>33</v>
      </c>
      <c r="AX125" s="13" t="s">
        <v>71</v>
      </c>
      <c r="AY125" s="245" t="s">
        <v>145</v>
      </c>
    </row>
    <row r="126" s="14" customFormat="1">
      <c r="A126" s="14"/>
      <c r="B126" s="246"/>
      <c r="C126" s="247"/>
      <c r="D126" s="229" t="s">
        <v>159</v>
      </c>
      <c r="E126" s="248" t="s">
        <v>656</v>
      </c>
      <c r="F126" s="249" t="s">
        <v>573</v>
      </c>
      <c r="G126" s="247"/>
      <c r="H126" s="250">
        <v>1910</v>
      </c>
      <c r="I126" s="251"/>
      <c r="J126" s="247"/>
      <c r="K126" s="247"/>
      <c r="L126" s="252"/>
      <c r="M126" s="253"/>
      <c r="N126" s="254"/>
      <c r="O126" s="254"/>
      <c r="P126" s="254"/>
      <c r="Q126" s="254"/>
      <c r="R126" s="254"/>
      <c r="S126" s="254"/>
      <c r="T126" s="25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6" t="s">
        <v>159</v>
      </c>
      <c r="AU126" s="256" t="s">
        <v>79</v>
      </c>
      <c r="AV126" s="14" t="s">
        <v>79</v>
      </c>
      <c r="AW126" s="14" t="s">
        <v>33</v>
      </c>
      <c r="AX126" s="14" t="s">
        <v>75</v>
      </c>
      <c r="AY126" s="256" t="s">
        <v>145</v>
      </c>
    </row>
    <row r="127" s="2" customFormat="1" ht="16.5" customHeight="1">
      <c r="A127" s="39"/>
      <c r="B127" s="40"/>
      <c r="C127" s="216" t="s">
        <v>324</v>
      </c>
      <c r="D127" s="216" t="s">
        <v>148</v>
      </c>
      <c r="E127" s="217" t="s">
        <v>529</v>
      </c>
      <c r="F127" s="218" t="s">
        <v>530</v>
      </c>
      <c r="G127" s="219" t="s">
        <v>151</v>
      </c>
      <c r="H127" s="220">
        <v>2338</v>
      </c>
      <c r="I127" s="221"/>
      <c r="J127" s="222">
        <f>ROUND(I127*H127,2)</f>
        <v>0</v>
      </c>
      <c r="K127" s="218" t="s">
        <v>152</v>
      </c>
      <c r="L127" s="45"/>
      <c r="M127" s="223" t="s">
        <v>19</v>
      </c>
      <c r="N127" s="224" t="s">
        <v>42</v>
      </c>
      <c r="O127" s="85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7" t="s">
        <v>153</v>
      </c>
      <c r="AT127" s="227" t="s">
        <v>148</v>
      </c>
      <c r="AU127" s="227" t="s">
        <v>79</v>
      </c>
      <c r="AY127" s="18" t="s">
        <v>145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8" t="s">
        <v>75</v>
      </c>
      <c r="BK127" s="228">
        <f>ROUND(I127*H127,2)</f>
        <v>0</v>
      </c>
      <c r="BL127" s="18" t="s">
        <v>153</v>
      </c>
      <c r="BM127" s="227" t="s">
        <v>688</v>
      </c>
    </row>
    <row r="128" s="2" customFormat="1">
      <c r="A128" s="39"/>
      <c r="B128" s="40"/>
      <c r="C128" s="41"/>
      <c r="D128" s="229" t="s">
        <v>155</v>
      </c>
      <c r="E128" s="41"/>
      <c r="F128" s="230" t="s">
        <v>532</v>
      </c>
      <c r="G128" s="41"/>
      <c r="H128" s="41"/>
      <c r="I128" s="231"/>
      <c r="J128" s="41"/>
      <c r="K128" s="41"/>
      <c r="L128" s="45"/>
      <c r="M128" s="232"/>
      <c r="N128" s="233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155</v>
      </c>
      <c r="AU128" s="18" t="s">
        <v>79</v>
      </c>
    </row>
    <row r="129" s="2" customFormat="1">
      <c r="A129" s="39"/>
      <c r="B129" s="40"/>
      <c r="C129" s="41"/>
      <c r="D129" s="234" t="s">
        <v>157</v>
      </c>
      <c r="E129" s="41"/>
      <c r="F129" s="235" t="s">
        <v>533</v>
      </c>
      <c r="G129" s="41"/>
      <c r="H129" s="41"/>
      <c r="I129" s="231"/>
      <c r="J129" s="41"/>
      <c r="K129" s="41"/>
      <c r="L129" s="45"/>
      <c r="M129" s="232"/>
      <c r="N129" s="233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157</v>
      </c>
      <c r="AU129" s="18" t="s">
        <v>79</v>
      </c>
    </row>
    <row r="130" s="2" customFormat="1">
      <c r="A130" s="39"/>
      <c r="B130" s="40"/>
      <c r="C130" s="41"/>
      <c r="D130" s="229" t="s">
        <v>187</v>
      </c>
      <c r="E130" s="41"/>
      <c r="F130" s="268" t="s">
        <v>534</v>
      </c>
      <c r="G130" s="41"/>
      <c r="H130" s="41"/>
      <c r="I130" s="231"/>
      <c r="J130" s="41"/>
      <c r="K130" s="41"/>
      <c r="L130" s="45"/>
      <c r="M130" s="232"/>
      <c r="N130" s="233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187</v>
      </c>
      <c r="AU130" s="18" t="s">
        <v>79</v>
      </c>
    </row>
    <row r="131" s="13" customFormat="1">
      <c r="A131" s="13"/>
      <c r="B131" s="236"/>
      <c r="C131" s="237"/>
      <c r="D131" s="229" t="s">
        <v>159</v>
      </c>
      <c r="E131" s="238" t="s">
        <v>19</v>
      </c>
      <c r="F131" s="239" t="s">
        <v>689</v>
      </c>
      <c r="G131" s="237"/>
      <c r="H131" s="238" t="s">
        <v>19</v>
      </c>
      <c r="I131" s="240"/>
      <c r="J131" s="237"/>
      <c r="K131" s="237"/>
      <c r="L131" s="241"/>
      <c r="M131" s="242"/>
      <c r="N131" s="243"/>
      <c r="O131" s="243"/>
      <c r="P131" s="243"/>
      <c r="Q131" s="243"/>
      <c r="R131" s="243"/>
      <c r="S131" s="243"/>
      <c r="T131" s="24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159</v>
      </c>
      <c r="AU131" s="245" t="s">
        <v>79</v>
      </c>
      <c r="AV131" s="13" t="s">
        <v>75</v>
      </c>
      <c r="AW131" s="13" t="s">
        <v>33</v>
      </c>
      <c r="AX131" s="13" t="s">
        <v>71</v>
      </c>
      <c r="AY131" s="245" t="s">
        <v>145</v>
      </c>
    </row>
    <row r="132" s="14" customFormat="1">
      <c r="A132" s="14"/>
      <c r="B132" s="246"/>
      <c r="C132" s="247"/>
      <c r="D132" s="229" t="s">
        <v>159</v>
      </c>
      <c r="E132" s="248" t="s">
        <v>19</v>
      </c>
      <c r="F132" s="249" t="s">
        <v>656</v>
      </c>
      <c r="G132" s="247"/>
      <c r="H132" s="250">
        <v>1910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6" t="s">
        <v>159</v>
      </c>
      <c r="AU132" s="256" t="s">
        <v>79</v>
      </c>
      <c r="AV132" s="14" t="s">
        <v>79</v>
      </c>
      <c r="AW132" s="14" t="s">
        <v>33</v>
      </c>
      <c r="AX132" s="14" t="s">
        <v>71</v>
      </c>
      <c r="AY132" s="256" t="s">
        <v>145</v>
      </c>
    </row>
    <row r="133" s="13" customFormat="1">
      <c r="A133" s="13"/>
      <c r="B133" s="236"/>
      <c r="C133" s="237"/>
      <c r="D133" s="229" t="s">
        <v>159</v>
      </c>
      <c r="E133" s="238" t="s">
        <v>19</v>
      </c>
      <c r="F133" s="239" t="s">
        <v>690</v>
      </c>
      <c r="G133" s="237"/>
      <c r="H133" s="238" t="s">
        <v>19</v>
      </c>
      <c r="I133" s="240"/>
      <c r="J133" s="237"/>
      <c r="K133" s="237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159</v>
      </c>
      <c r="AU133" s="245" t="s">
        <v>79</v>
      </c>
      <c r="AV133" s="13" t="s">
        <v>75</v>
      </c>
      <c r="AW133" s="13" t="s">
        <v>33</v>
      </c>
      <c r="AX133" s="13" t="s">
        <v>71</v>
      </c>
      <c r="AY133" s="245" t="s">
        <v>145</v>
      </c>
    </row>
    <row r="134" s="14" customFormat="1">
      <c r="A134" s="14"/>
      <c r="B134" s="246"/>
      <c r="C134" s="247"/>
      <c r="D134" s="229" t="s">
        <v>159</v>
      </c>
      <c r="E134" s="248" t="s">
        <v>19</v>
      </c>
      <c r="F134" s="249" t="s">
        <v>691</v>
      </c>
      <c r="G134" s="247"/>
      <c r="H134" s="250">
        <v>428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6" t="s">
        <v>159</v>
      </c>
      <c r="AU134" s="256" t="s">
        <v>79</v>
      </c>
      <c r="AV134" s="14" t="s">
        <v>79</v>
      </c>
      <c r="AW134" s="14" t="s">
        <v>33</v>
      </c>
      <c r="AX134" s="14" t="s">
        <v>71</v>
      </c>
      <c r="AY134" s="256" t="s">
        <v>145</v>
      </c>
    </row>
    <row r="135" s="15" customFormat="1">
      <c r="A135" s="15"/>
      <c r="B135" s="257"/>
      <c r="C135" s="258"/>
      <c r="D135" s="229" t="s">
        <v>159</v>
      </c>
      <c r="E135" s="259" t="s">
        <v>19</v>
      </c>
      <c r="F135" s="260" t="s">
        <v>172</v>
      </c>
      <c r="G135" s="258"/>
      <c r="H135" s="261">
        <v>2338</v>
      </c>
      <c r="I135" s="262"/>
      <c r="J135" s="258"/>
      <c r="K135" s="258"/>
      <c r="L135" s="263"/>
      <c r="M135" s="264"/>
      <c r="N135" s="265"/>
      <c r="O135" s="265"/>
      <c r="P135" s="265"/>
      <c r="Q135" s="265"/>
      <c r="R135" s="265"/>
      <c r="S135" s="265"/>
      <c r="T135" s="266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7" t="s">
        <v>159</v>
      </c>
      <c r="AU135" s="267" t="s">
        <v>79</v>
      </c>
      <c r="AV135" s="15" t="s">
        <v>153</v>
      </c>
      <c r="AW135" s="15" t="s">
        <v>33</v>
      </c>
      <c r="AX135" s="15" t="s">
        <v>75</v>
      </c>
      <c r="AY135" s="267" t="s">
        <v>145</v>
      </c>
    </row>
    <row r="136" s="2" customFormat="1" ht="16.5" customHeight="1">
      <c r="A136" s="39"/>
      <c r="B136" s="40"/>
      <c r="C136" s="216" t="s">
        <v>281</v>
      </c>
      <c r="D136" s="216" t="s">
        <v>148</v>
      </c>
      <c r="E136" s="217" t="s">
        <v>692</v>
      </c>
      <c r="F136" s="218" t="s">
        <v>693</v>
      </c>
      <c r="G136" s="219" t="s">
        <v>151</v>
      </c>
      <c r="H136" s="220">
        <v>1986</v>
      </c>
      <c r="I136" s="221"/>
      <c r="J136" s="222">
        <f>ROUND(I136*H136,2)</f>
        <v>0</v>
      </c>
      <c r="K136" s="218" t="s">
        <v>152</v>
      </c>
      <c r="L136" s="45"/>
      <c r="M136" s="223" t="s">
        <v>19</v>
      </c>
      <c r="N136" s="224" t="s">
        <v>42</v>
      </c>
      <c r="O136" s="85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7" t="s">
        <v>153</v>
      </c>
      <c r="AT136" s="227" t="s">
        <v>148</v>
      </c>
      <c r="AU136" s="227" t="s">
        <v>79</v>
      </c>
      <c r="AY136" s="18" t="s">
        <v>145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8" t="s">
        <v>75</v>
      </c>
      <c r="BK136" s="228">
        <f>ROUND(I136*H136,2)</f>
        <v>0</v>
      </c>
      <c r="BL136" s="18" t="s">
        <v>153</v>
      </c>
      <c r="BM136" s="227" t="s">
        <v>694</v>
      </c>
    </row>
    <row r="137" s="2" customFormat="1">
      <c r="A137" s="39"/>
      <c r="B137" s="40"/>
      <c r="C137" s="41"/>
      <c r="D137" s="229" t="s">
        <v>155</v>
      </c>
      <c r="E137" s="41"/>
      <c r="F137" s="230" t="s">
        <v>695</v>
      </c>
      <c r="G137" s="41"/>
      <c r="H137" s="41"/>
      <c r="I137" s="231"/>
      <c r="J137" s="41"/>
      <c r="K137" s="41"/>
      <c r="L137" s="45"/>
      <c r="M137" s="232"/>
      <c r="N137" s="233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155</v>
      </c>
      <c r="AU137" s="18" t="s">
        <v>79</v>
      </c>
    </row>
    <row r="138" s="2" customFormat="1">
      <c r="A138" s="39"/>
      <c r="B138" s="40"/>
      <c r="C138" s="41"/>
      <c r="D138" s="234" t="s">
        <v>157</v>
      </c>
      <c r="E138" s="41"/>
      <c r="F138" s="235" t="s">
        <v>696</v>
      </c>
      <c r="G138" s="41"/>
      <c r="H138" s="41"/>
      <c r="I138" s="231"/>
      <c r="J138" s="41"/>
      <c r="K138" s="41"/>
      <c r="L138" s="45"/>
      <c r="M138" s="232"/>
      <c r="N138" s="233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157</v>
      </c>
      <c r="AU138" s="18" t="s">
        <v>79</v>
      </c>
    </row>
    <row r="139" s="2" customFormat="1">
      <c r="A139" s="39"/>
      <c r="B139" s="40"/>
      <c r="C139" s="41"/>
      <c r="D139" s="229" t="s">
        <v>230</v>
      </c>
      <c r="E139" s="41"/>
      <c r="F139" s="268" t="s">
        <v>697</v>
      </c>
      <c r="G139" s="41"/>
      <c r="H139" s="41"/>
      <c r="I139" s="231"/>
      <c r="J139" s="41"/>
      <c r="K139" s="41"/>
      <c r="L139" s="45"/>
      <c r="M139" s="232"/>
      <c r="N139" s="233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230</v>
      </c>
      <c r="AU139" s="18" t="s">
        <v>79</v>
      </c>
    </row>
    <row r="140" s="2" customFormat="1">
      <c r="A140" s="39"/>
      <c r="B140" s="40"/>
      <c r="C140" s="41"/>
      <c r="D140" s="229" t="s">
        <v>187</v>
      </c>
      <c r="E140" s="41"/>
      <c r="F140" s="268" t="s">
        <v>534</v>
      </c>
      <c r="G140" s="41"/>
      <c r="H140" s="41"/>
      <c r="I140" s="231"/>
      <c r="J140" s="41"/>
      <c r="K140" s="41"/>
      <c r="L140" s="45"/>
      <c r="M140" s="232"/>
      <c r="N140" s="233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187</v>
      </c>
      <c r="AU140" s="18" t="s">
        <v>79</v>
      </c>
    </row>
    <row r="141" s="13" customFormat="1">
      <c r="A141" s="13"/>
      <c r="B141" s="236"/>
      <c r="C141" s="237"/>
      <c r="D141" s="229" t="s">
        <v>159</v>
      </c>
      <c r="E141" s="238" t="s">
        <v>19</v>
      </c>
      <c r="F141" s="239" t="s">
        <v>698</v>
      </c>
      <c r="G141" s="237"/>
      <c r="H141" s="238" t="s">
        <v>19</v>
      </c>
      <c r="I141" s="240"/>
      <c r="J141" s="237"/>
      <c r="K141" s="237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159</v>
      </c>
      <c r="AU141" s="245" t="s">
        <v>79</v>
      </c>
      <c r="AV141" s="13" t="s">
        <v>75</v>
      </c>
      <c r="AW141" s="13" t="s">
        <v>33</v>
      </c>
      <c r="AX141" s="13" t="s">
        <v>71</v>
      </c>
      <c r="AY141" s="245" t="s">
        <v>145</v>
      </c>
    </row>
    <row r="142" s="14" customFormat="1">
      <c r="A142" s="14"/>
      <c r="B142" s="246"/>
      <c r="C142" s="247"/>
      <c r="D142" s="229" t="s">
        <v>159</v>
      </c>
      <c r="E142" s="248" t="s">
        <v>19</v>
      </c>
      <c r="F142" s="249" t="s">
        <v>699</v>
      </c>
      <c r="G142" s="247"/>
      <c r="H142" s="250">
        <v>1400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6" t="s">
        <v>159</v>
      </c>
      <c r="AU142" s="256" t="s">
        <v>79</v>
      </c>
      <c r="AV142" s="14" t="s">
        <v>79</v>
      </c>
      <c r="AW142" s="14" t="s">
        <v>33</v>
      </c>
      <c r="AX142" s="14" t="s">
        <v>71</v>
      </c>
      <c r="AY142" s="256" t="s">
        <v>145</v>
      </c>
    </row>
    <row r="143" s="13" customFormat="1">
      <c r="A143" s="13"/>
      <c r="B143" s="236"/>
      <c r="C143" s="237"/>
      <c r="D143" s="229" t="s">
        <v>159</v>
      </c>
      <c r="E143" s="238" t="s">
        <v>19</v>
      </c>
      <c r="F143" s="239" t="s">
        <v>700</v>
      </c>
      <c r="G143" s="237"/>
      <c r="H143" s="238" t="s">
        <v>19</v>
      </c>
      <c r="I143" s="240"/>
      <c r="J143" s="237"/>
      <c r="K143" s="237"/>
      <c r="L143" s="241"/>
      <c r="M143" s="242"/>
      <c r="N143" s="243"/>
      <c r="O143" s="243"/>
      <c r="P143" s="243"/>
      <c r="Q143" s="243"/>
      <c r="R143" s="243"/>
      <c r="S143" s="243"/>
      <c r="T143" s="24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159</v>
      </c>
      <c r="AU143" s="245" t="s">
        <v>79</v>
      </c>
      <c r="AV143" s="13" t="s">
        <v>75</v>
      </c>
      <c r="AW143" s="13" t="s">
        <v>33</v>
      </c>
      <c r="AX143" s="13" t="s">
        <v>71</v>
      </c>
      <c r="AY143" s="245" t="s">
        <v>145</v>
      </c>
    </row>
    <row r="144" s="14" customFormat="1">
      <c r="A144" s="14"/>
      <c r="B144" s="246"/>
      <c r="C144" s="247"/>
      <c r="D144" s="229" t="s">
        <v>159</v>
      </c>
      <c r="E144" s="248" t="s">
        <v>19</v>
      </c>
      <c r="F144" s="249" t="s">
        <v>701</v>
      </c>
      <c r="G144" s="247"/>
      <c r="H144" s="250">
        <v>586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6" t="s">
        <v>159</v>
      </c>
      <c r="AU144" s="256" t="s">
        <v>79</v>
      </c>
      <c r="AV144" s="14" t="s">
        <v>79</v>
      </c>
      <c r="AW144" s="14" t="s">
        <v>33</v>
      </c>
      <c r="AX144" s="14" t="s">
        <v>71</v>
      </c>
      <c r="AY144" s="256" t="s">
        <v>145</v>
      </c>
    </row>
    <row r="145" s="15" customFormat="1">
      <c r="A145" s="15"/>
      <c r="B145" s="257"/>
      <c r="C145" s="258"/>
      <c r="D145" s="229" t="s">
        <v>159</v>
      </c>
      <c r="E145" s="259" t="s">
        <v>536</v>
      </c>
      <c r="F145" s="260" t="s">
        <v>172</v>
      </c>
      <c r="G145" s="258"/>
      <c r="H145" s="261">
        <v>1986</v>
      </c>
      <c r="I145" s="262"/>
      <c r="J145" s="258"/>
      <c r="K145" s="258"/>
      <c r="L145" s="263"/>
      <c r="M145" s="264"/>
      <c r="N145" s="265"/>
      <c r="O145" s="265"/>
      <c r="P145" s="265"/>
      <c r="Q145" s="265"/>
      <c r="R145" s="265"/>
      <c r="S145" s="265"/>
      <c r="T145" s="266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7" t="s">
        <v>159</v>
      </c>
      <c r="AU145" s="267" t="s">
        <v>79</v>
      </c>
      <c r="AV145" s="15" t="s">
        <v>153</v>
      </c>
      <c r="AW145" s="15" t="s">
        <v>33</v>
      </c>
      <c r="AX145" s="15" t="s">
        <v>75</v>
      </c>
      <c r="AY145" s="267" t="s">
        <v>145</v>
      </c>
    </row>
    <row r="146" s="2" customFormat="1" ht="16.5" customHeight="1">
      <c r="A146" s="39"/>
      <c r="B146" s="40"/>
      <c r="C146" s="216" t="s">
        <v>287</v>
      </c>
      <c r="D146" s="216" t="s">
        <v>148</v>
      </c>
      <c r="E146" s="217" t="s">
        <v>549</v>
      </c>
      <c r="F146" s="218" t="s">
        <v>550</v>
      </c>
      <c r="G146" s="219" t="s">
        <v>247</v>
      </c>
      <c r="H146" s="220">
        <v>7290</v>
      </c>
      <c r="I146" s="221"/>
      <c r="J146" s="222">
        <f>ROUND(I146*H146,2)</f>
        <v>0</v>
      </c>
      <c r="K146" s="218" t="s">
        <v>152</v>
      </c>
      <c r="L146" s="45"/>
      <c r="M146" s="223" t="s">
        <v>19</v>
      </c>
      <c r="N146" s="224" t="s">
        <v>42</v>
      </c>
      <c r="O146" s="85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7" t="s">
        <v>153</v>
      </c>
      <c r="AT146" s="227" t="s">
        <v>148</v>
      </c>
      <c r="AU146" s="227" t="s">
        <v>79</v>
      </c>
      <c r="AY146" s="18" t="s">
        <v>145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8" t="s">
        <v>75</v>
      </c>
      <c r="BK146" s="228">
        <f>ROUND(I146*H146,2)</f>
        <v>0</v>
      </c>
      <c r="BL146" s="18" t="s">
        <v>153</v>
      </c>
      <c r="BM146" s="227" t="s">
        <v>702</v>
      </c>
    </row>
    <row r="147" s="2" customFormat="1">
      <c r="A147" s="39"/>
      <c r="B147" s="40"/>
      <c r="C147" s="41"/>
      <c r="D147" s="229" t="s">
        <v>155</v>
      </c>
      <c r="E147" s="41"/>
      <c r="F147" s="230" t="s">
        <v>552</v>
      </c>
      <c r="G147" s="41"/>
      <c r="H147" s="41"/>
      <c r="I147" s="231"/>
      <c r="J147" s="41"/>
      <c r="K147" s="41"/>
      <c r="L147" s="45"/>
      <c r="M147" s="232"/>
      <c r="N147" s="233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155</v>
      </c>
      <c r="AU147" s="18" t="s">
        <v>79</v>
      </c>
    </row>
    <row r="148" s="2" customFormat="1">
      <c r="A148" s="39"/>
      <c r="B148" s="40"/>
      <c r="C148" s="41"/>
      <c r="D148" s="234" t="s">
        <v>157</v>
      </c>
      <c r="E148" s="41"/>
      <c r="F148" s="235" t="s">
        <v>553</v>
      </c>
      <c r="G148" s="41"/>
      <c r="H148" s="41"/>
      <c r="I148" s="231"/>
      <c r="J148" s="41"/>
      <c r="K148" s="41"/>
      <c r="L148" s="45"/>
      <c r="M148" s="232"/>
      <c r="N148" s="233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157</v>
      </c>
      <c r="AU148" s="18" t="s">
        <v>79</v>
      </c>
    </row>
    <row r="149" s="2" customFormat="1">
      <c r="A149" s="39"/>
      <c r="B149" s="40"/>
      <c r="C149" s="41"/>
      <c r="D149" s="229" t="s">
        <v>230</v>
      </c>
      <c r="E149" s="41"/>
      <c r="F149" s="268" t="s">
        <v>554</v>
      </c>
      <c r="G149" s="41"/>
      <c r="H149" s="41"/>
      <c r="I149" s="231"/>
      <c r="J149" s="41"/>
      <c r="K149" s="41"/>
      <c r="L149" s="45"/>
      <c r="M149" s="232"/>
      <c r="N149" s="233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230</v>
      </c>
      <c r="AU149" s="18" t="s">
        <v>79</v>
      </c>
    </row>
    <row r="150" s="2" customFormat="1">
      <c r="A150" s="39"/>
      <c r="B150" s="40"/>
      <c r="C150" s="41"/>
      <c r="D150" s="229" t="s">
        <v>187</v>
      </c>
      <c r="E150" s="41"/>
      <c r="F150" s="268" t="s">
        <v>555</v>
      </c>
      <c r="G150" s="41"/>
      <c r="H150" s="41"/>
      <c r="I150" s="231"/>
      <c r="J150" s="41"/>
      <c r="K150" s="41"/>
      <c r="L150" s="45"/>
      <c r="M150" s="232"/>
      <c r="N150" s="233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187</v>
      </c>
      <c r="AU150" s="18" t="s">
        <v>79</v>
      </c>
    </row>
    <row r="151" s="13" customFormat="1">
      <c r="A151" s="13"/>
      <c r="B151" s="236"/>
      <c r="C151" s="237"/>
      <c r="D151" s="229" t="s">
        <v>159</v>
      </c>
      <c r="E151" s="238" t="s">
        <v>19</v>
      </c>
      <c r="F151" s="239" t="s">
        <v>703</v>
      </c>
      <c r="G151" s="237"/>
      <c r="H151" s="238" t="s">
        <v>19</v>
      </c>
      <c r="I151" s="240"/>
      <c r="J151" s="237"/>
      <c r="K151" s="237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159</v>
      </c>
      <c r="AU151" s="245" t="s">
        <v>79</v>
      </c>
      <c r="AV151" s="13" t="s">
        <v>75</v>
      </c>
      <c r="AW151" s="13" t="s">
        <v>33</v>
      </c>
      <c r="AX151" s="13" t="s">
        <v>71</v>
      </c>
      <c r="AY151" s="245" t="s">
        <v>145</v>
      </c>
    </row>
    <row r="152" s="14" customFormat="1">
      <c r="A152" s="14"/>
      <c r="B152" s="246"/>
      <c r="C152" s="247"/>
      <c r="D152" s="229" t="s">
        <v>159</v>
      </c>
      <c r="E152" s="248" t="s">
        <v>19</v>
      </c>
      <c r="F152" s="249" t="s">
        <v>704</v>
      </c>
      <c r="G152" s="247"/>
      <c r="H152" s="250">
        <v>7290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6" t="s">
        <v>159</v>
      </c>
      <c r="AU152" s="256" t="s">
        <v>79</v>
      </c>
      <c r="AV152" s="14" t="s">
        <v>79</v>
      </c>
      <c r="AW152" s="14" t="s">
        <v>33</v>
      </c>
      <c r="AX152" s="14" t="s">
        <v>75</v>
      </c>
      <c r="AY152" s="256" t="s">
        <v>145</v>
      </c>
    </row>
    <row r="153" s="2" customFormat="1" ht="16.5" customHeight="1">
      <c r="A153" s="39"/>
      <c r="B153" s="40"/>
      <c r="C153" s="269" t="s">
        <v>297</v>
      </c>
      <c r="D153" s="269" t="s">
        <v>298</v>
      </c>
      <c r="E153" s="270" t="s">
        <v>559</v>
      </c>
      <c r="F153" s="271" t="s">
        <v>560</v>
      </c>
      <c r="G153" s="272" t="s">
        <v>352</v>
      </c>
      <c r="H153" s="273">
        <v>109.34999999999999</v>
      </c>
      <c r="I153" s="274"/>
      <c r="J153" s="275">
        <f>ROUND(I153*H153,2)</f>
        <v>0</v>
      </c>
      <c r="K153" s="271" t="s">
        <v>152</v>
      </c>
      <c r="L153" s="276"/>
      <c r="M153" s="277" t="s">
        <v>19</v>
      </c>
      <c r="N153" s="278" t="s">
        <v>42</v>
      </c>
      <c r="O153" s="85"/>
      <c r="P153" s="225">
        <f>O153*H153</f>
        <v>0</v>
      </c>
      <c r="Q153" s="225">
        <v>0.001</v>
      </c>
      <c r="R153" s="225">
        <f>Q153*H153</f>
        <v>0.10935</v>
      </c>
      <c r="S153" s="225">
        <v>0</v>
      </c>
      <c r="T153" s="22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7" t="s">
        <v>297</v>
      </c>
      <c r="AT153" s="227" t="s">
        <v>298</v>
      </c>
      <c r="AU153" s="227" t="s">
        <v>79</v>
      </c>
      <c r="AY153" s="18" t="s">
        <v>145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8" t="s">
        <v>75</v>
      </c>
      <c r="BK153" s="228">
        <f>ROUND(I153*H153,2)</f>
        <v>0</v>
      </c>
      <c r="BL153" s="18" t="s">
        <v>153</v>
      </c>
      <c r="BM153" s="227" t="s">
        <v>705</v>
      </c>
    </row>
    <row r="154" s="2" customFormat="1">
      <c r="A154" s="39"/>
      <c r="B154" s="40"/>
      <c r="C154" s="41"/>
      <c r="D154" s="229" t="s">
        <v>155</v>
      </c>
      <c r="E154" s="41"/>
      <c r="F154" s="230" t="s">
        <v>560</v>
      </c>
      <c r="G154" s="41"/>
      <c r="H154" s="41"/>
      <c r="I154" s="231"/>
      <c r="J154" s="41"/>
      <c r="K154" s="41"/>
      <c r="L154" s="45"/>
      <c r="M154" s="232"/>
      <c r="N154" s="233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155</v>
      </c>
      <c r="AU154" s="18" t="s">
        <v>79</v>
      </c>
    </row>
    <row r="155" s="14" customFormat="1">
      <c r="A155" s="14"/>
      <c r="B155" s="246"/>
      <c r="C155" s="247"/>
      <c r="D155" s="229" t="s">
        <v>159</v>
      </c>
      <c r="E155" s="247"/>
      <c r="F155" s="249" t="s">
        <v>706</v>
      </c>
      <c r="G155" s="247"/>
      <c r="H155" s="250">
        <v>109.34999999999999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6" t="s">
        <v>159</v>
      </c>
      <c r="AU155" s="256" t="s">
        <v>79</v>
      </c>
      <c r="AV155" s="14" t="s">
        <v>79</v>
      </c>
      <c r="AW155" s="14" t="s">
        <v>4</v>
      </c>
      <c r="AX155" s="14" t="s">
        <v>75</v>
      </c>
      <c r="AY155" s="256" t="s">
        <v>145</v>
      </c>
    </row>
    <row r="156" s="12" customFormat="1" ht="22.8" customHeight="1">
      <c r="A156" s="12"/>
      <c r="B156" s="200"/>
      <c r="C156" s="201"/>
      <c r="D156" s="202" t="s">
        <v>70</v>
      </c>
      <c r="E156" s="214" t="s">
        <v>153</v>
      </c>
      <c r="F156" s="214" t="s">
        <v>310</v>
      </c>
      <c r="G156" s="201"/>
      <c r="H156" s="201"/>
      <c r="I156" s="204"/>
      <c r="J156" s="215">
        <f>BK156</f>
        <v>0</v>
      </c>
      <c r="K156" s="201"/>
      <c r="L156" s="206"/>
      <c r="M156" s="207"/>
      <c r="N156" s="208"/>
      <c r="O156" s="208"/>
      <c r="P156" s="209">
        <f>SUM(P157:P175)</f>
        <v>0</v>
      </c>
      <c r="Q156" s="208"/>
      <c r="R156" s="209">
        <f>SUM(R157:R175)</f>
        <v>260.0532</v>
      </c>
      <c r="S156" s="208"/>
      <c r="T156" s="210">
        <f>SUM(T157:T175)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1" t="s">
        <v>75</v>
      </c>
      <c r="AT156" s="212" t="s">
        <v>70</v>
      </c>
      <c r="AU156" s="212" t="s">
        <v>75</v>
      </c>
      <c r="AY156" s="211" t="s">
        <v>145</v>
      </c>
      <c r="BK156" s="213">
        <f>SUM(BK157:BK175)</f>
        <v>0</v>
      </c>
    </row>
    <row r="157" s="2" customFormat="1" ht="16.5" customHeight="1">
      <c r="A157" s="39"/>
      <c r="B157" s="40"/>
      <c r="C157" s="216" t="s">
        <v>296</v>
      </c>
      <c r="D157" s="216" t="s">
        <v>148</v>
      </c>
      <c r="E157" s="217" t="s">
        <v>640</v>
      </c>
      <c r="F157" s="218" t="s">
        <v>641</v>
      </c>
      <c r="G157" s="219" t="s">
        <v>151</v>
      </c>
      <c r="H157" s="220">
        <v>33</v>
      </c>
      <c r="I157" s="221"/>
      <c r="J157" s="222">
        <f>ROUND(I157*H157,2)</f>
        <v>0</v>
      </c>
      <c r="K157" s="218" t="s">
        <v>152</v>
      </c>
      <c r="L157" s="45"/>
      <c r="M157" s="223" t="s">
        <v>19</v>
      </c>
      <c r="N157" s="224" t="s">
        <v>42</v>
      </c>
      <c r="O157" s="85"/>
      <c r="P157" s="225">
        <f>O157*H157</f>
        <v>0</v>
      </c>
      <c r="Q157" s="225">
        <v>1.8899999999999999</v>
      </c>
      <c r="R157" s="225">
        <f>Q157*H157</f>
        <v>62.369999999999997</v>
      </c>
      <c r="S157" s="225">
        <v>0</v>
      </c>
      <c r="T157" s="22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7" t="s">
        <v>153</v>
      </c>
      <c r="AT157" s="227" t="s">
        <v>148</v>
      </c>
      <c r="AU157" s="227" t="s">
        <v>79</v>
      </c>
      <c r="AY157" s="18" t="s">
        <v>145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8" t="s">
        <v>75</v>
      </c>
      <c r="BK157" s="228">
        <f>ROUND(I157*H157,2)</f>
        <v>0</v>
      </c>
      <c r="BL157" s="18" t="s">
        <v>153</v>
      </c>
      <c r="BM157" s="227" t="s">
        <v>707</v>
      </c>
    </row>
    <row r="158" s="2" customFormat="1">
      <c r="A158" s="39"/>
      <c r="B158" s="40"/>
      <c r="C158" s="41"/>
      <c r="D158" s="229" t="s">
        <v>155</v>
      </c>
      <c r="E158" s="41"/>
      <c r="F158" s="230" t="s">
        <v>643</v>
      </c>
      <c r="G158" s="41"/>
      <c r="H158" s="41"/>
      <c r="I158" s="231"/>
      <c r="J158" s="41"/>
      <c r="K158" s="41"/>
      <c r="L158" s="45"/>
      <c r="M158" s="232"/>
      <c r="N158" s="233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155</v>
      </c>
      <c r="AU158" s="18" t="s">
        <v>79</v>
      </c>
    </row>
    <row r="159" s="2" customFormat="1">
      <c r="A159" s="39"/>
      <c r="B159" s="40"/>
      <c r="C159" s="41"/>
      <c r="D159" s="234" t="s">
        <v>157</v>
      </c>
      <c r="E159" s="41"/>
      <c r="F159" s="235" t="s">
        <v>644</v>
      </c>
      <c r="G159" s="41"/>
      <c r="H159" s="41"/>
      <c r="I159" s="231"/>
      <c r="J159" s="41"/>
      <c r="K159" s="41"/>
      <c r="L159" s="45"/>
      <c r="M159" s="232"/>
      <c r="N159" s="233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157</v>
      </c>
      <c r="AU159" s="18" t="s">
        <v>79</v>
      </c>
    </row>
    <row r="160" s="2" customFormat="1">
      <c r="A160" s="39"/>
      <c r="B160" s="40"/>
      <c r="C160" s="41"/>
      <c r="D160" s="229" t="s">
        <v>230</v>
      </c>
      <c r="E160" s="41"/>
      <c r="F160" s="268" t="s">
        <v>645</v>
      </c>
      <c r="G160" s="41"/>
      <c r="H160" s="41"/>
      <c r="I160" s="231"/>
      <c r="J160" s="41"/>
      <c r="K160" s="41"/>
      <c r="L160" s="45"/>
      <c r="M160" s="232"/>
      <c r="N160" s="233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230</v>
      </c>
      <c r="AU160" s="18" t="s">
        <v>79</v>
      </c>
    </row>
    <row r="161" s="13" customFormat="1">
      <c r="A161" s="13"/>
      <c r="B161" s="236"/>
      <c r="C161" s="237"/>
      <c r="D161" s="229" t="s">
        <v>159</v>
      </c>
      <c r="E161" s="238" t="s">
        <v>19</v>
      </c>
      <c r="F161" s="239" t="s">
        <v>708</v>
      </c>
      <c r="G161" s="237"/>
      <c r="H161" s="238" t="s">
        <v>19</v>
      </c>
      <c r="I161" s="240"/>
      <c r="J161" s="237"/>
      <c r="K161" s="237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159</v>
      </c>
      <c r="AU161" s="245" t="s">
        <v>79</v>
      </c>
      <c r="AV161" s="13" t="s">
        <v>75</v>
      </c>
      <c r="AW161" s="13" t="s">
        <v>33</v>
      </c>
      <c r="AX161" s="13" t="s">
        <v>71</v>
      </c>
      <c r="AY161" s="245" t="s">
        <v>145</v>
      </c>
    </row>
    <row r="162" s="14" customFormat="1">
      <c r="A162" s="14"/>
      <c r="B162" s="246"/>
      <c r="C162" s="247"/>
      <c r="D162" s="229" t="s">
        <v>159</v>
      </c>
      <c r="E162" s="248" t="s">
        <v>19</v>
      </c>
      <c r="F162" s="249" t="s">
        <v>709</v>
      </c>
      <c r="G162" s="247"/>
      <c r="H162" s="250">
        <v>33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6" t="s">
        <v>159</v>
      </c>
      <c r="AU162" s="256" t="s">
        <v>79</v>
      </c>
      <c r="AV162" s="14" t="s">
        <v>79</v>
      </c>
      <c r="AW162" s="14" t="s">
        <v>33</v>
      </c>
      <c r="AX162" s="14" t="s">
        <v>75</v>
      </c>
      <c r="AY162" s="256" t="s">
        <v>145</v>
      </c>
    </row>
    <row r="163" s="2" customFormat="1" ht="16.5" customHeight="1">
      <c r="A163" s="39"/>
      <c r="B163" s="40"/>
      <c r="C163" s="216" t="s">
        <v>311</v>
      </c>
      <c r="D163" s="216" t="s">
        <v>148</v>
      </c>
      <c r="E163" s="217" t="s">
        <v>710</v>
      </c>
      <c r="F163" s="218" t="s">
        <v>711</v>
      </c>
      <c r="G163" s="219" t="s">
        <v>151</v>
      </c>
      <c r="H163" s="220">
        <v>99</v>
      </c>
      <c r="I163" s="221"/>
      <c r="J163" s="222">
        <f>ROUND(I163*H163,2)</f>
        <v>0</v>
      </c>
      <c r="K163" s="218" t="s">
        <v>152</v>
      </c>
      <c r="L163" s="45"/>
      <c r="M163" s="223" t="s">
        <v>19</v>
      </c>
      <c r="N163" s="224" t="s">
        <v>42</v>
      </c>
      <c r="O163" s="85"/>
      <c r="P163" s="225">
        <f>O163*H163</f>
        <v>0</v>
      </c>
      <c r="Q163" s="225">
        <v>1.9967999999999999</v>
      </c>
      <c r="R163" s="225">
        <f>Q163*H163</f>
        <v>197.6832</v>
      </c>
      <c r="S163" s="225">
        <v>0</v>
      </c>
      <c r="T163" s="22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7" t="s">
        <v>153</v>
      </c>
      <c r="AT163" s="227" t="s">
        <v>148</v>
      </c>
      <c r="AU163" s="227" t="s">
        <v>79</v>
      </c>
      <c r="AY163" s="18" t="s">
        <v>145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8" t="s">
        <v>75</v>
      </c>
      <c r="BK163" s="228">
        <f>ROUND(I163*H163,2)</f>
        <v>0</v>
      </c>
      <c r="BL163" s="18" t="s">
        <v>153</v>
      </c>
      <c r="BM163" s="227" t="s">
        <v>712</v>
      </c>
    </row>
    <row r="164" s="2" customFormat="1">
      <c r="A164" s="39"/>
      <c r="B164" s="40"/>
      <c r="C164" s="41"/>
      <c r="D164" s="229" t="s">
        <v>155</v>
      </c>
      <c r="E164" s="41"/>
      <c r="F164" s="230" t="s">
        <v>713</v>
      </c>
      <c r="G164" s="41"/>
      <c r="H164" s="41"/>
      <c r="I164" s="231"/>
      <c r="J164" s="41"/>
      <c r="K164" s="41"/>
      <c r="L164" s="45"/>
      <c r="M164" s="232"/>
      <c r="N164" s="233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155</v>
      </c>
      <c r="AU164" s="18" t="s">
        <v>79</v>
      </c>
    </row>
    <row r="165" s="2" customFormat="1">
      <c r="A165" s="39"/>
      <c r="B165" s="40"/>
      <c r="C165" s="41"/>
      <c r="D165" s="234" t="s">
        <v>157</v>
      </c>
      <c r="E165" s="41"/>
      <c r="F165" s="235" t="s">
        <v>714</v>
      </c>
      <c r="G165" s="41"/>
      <c r="H165" s="41"/>
      <c r="I165" s="231"/>
      <c r="J165" s="41"/>
      <c r="K165" s="41"/>
      <c r="L165" s="45"/>
      <c r="M165" s="232"/>
      <c r="N165" s="233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157</v>
      </c>
      <c r="AU165" s="18" t="s">
        <v>79</v>
      </c>
    </row>
    <row r="166" s="2" customFormat="1">
      <c r="A166" s="39"/>
      <c r="B166" s="40"/>
      <c r="C166" s="41"/>
      <c r="D166" s="229" t="s">
        <v>230</v>
      </c>
      <c r="E166" s="41"/>
      <c r="F166" s="268" t="s">
        <v>715</v>
      </c>
      <c r="G166" s="41"/>
      <c r="H166" s="41"/>
      <c r="I166" s="231"/>
      <c r="J166" s="41"/>
      <c r="K166" s="41"/>
      <c r="L166" s="45"/>
      <c r="M166" s="232"/>
      <c r="N166" s="233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230</v>
      </c>
      <c r="AU166" s="18" t="s">
        <v>79</v>
      </c>
    </row>
    <row r="167" s="2" customFormat="1">
      <c r="A167" s="39"/>
      <c r="B167" s="40"/>
      <c r="C167" s="41"/>
      <c r="D167" s="229" t="s">
        <v>187</v>
      </c>
      <c r="E167" s="41"/>
      <c r="F167" s="268" t="s">
        <v>716</v>
      </c>
      <c r="G167" s="41"/>
      <c r="H167" s="41"/>
      <c r="I167" s="231"/>
      <c r="J167" s="41"/>
      <c r="K167" s="41"/>
      <c r="L167" s="45"/>
      <c r="M167" s="232"/>
      <c r="N167" s="233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187</v>
      </c>
      <c r="AU167" s="18" t="s">
        <v>79</v>
      </c>
    </row>
    <row r="168" s="13" customFormat="1">
      <c r="A168" s="13"/>
      <c r="B168" s="236"/>
      <c r="C168" s="237"/>
      <c r="D168" s="229" t="s">
        <v>159</v>
      </c>
      <c r="E168" s="238" t="s">
        <v>19</v>
      </c>
      <c r="F168" s="239" t="s">
        <v>717</v>
      </c>
      <c r="G168" s="237"/>
      <c r="H168" s="238" t="s">
        <v>19</v>
      </c>
      <c r="I168" s="240"/>
      <c r="J168" s="237"/>
      <c r="K168" s="237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159</v>
      </c>
      <c r="AU168" s="245" t="s">
        <v>79</v>
      </c>
      <c r="AV168" s="13" t="s">
        <v>75</v>
      </c>
      <c r="AW168" s="13" t="s">
        <v>33</v>
      </c>
      <c r="AX168" s="13" t="s">
        <v>71</v>
      </c>
      <c r="AY168" s="245" t="s">
        <v>145</v>
      </c>
    </row>
    <row r="169" s="14" customFormat="1">
      <c r="A169" s="14"/>
      <c r="B169" s="246"/>
      <c r="C169" s="247"/>
      <c r="D169" s="229" t="s">
        <v>159</v>
      </c>
      <c r="E169" s="248" t="s">
        <v>19</v>
      </c>
      <c r="F169" s="249" t="s">
        <v>718</v>
      </c>
      <c r="G169" s="247"/>
      <c r="H169" s="250">
        <v>99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6" t="s">
        <v>159</v>
      </c>
      <c r="AU169" s="256" t="s">
        <v>79</v>
      </c>
      <c r="AV169" s="14" t="s">
        <v>79</v>
      </c>
      <c r="AW169" s="14" t="s">
        <v>33</v>
      </c>
      <c r="AX169" s="14" t="s">
        <v>75</v>
      </c>
      <c r="AY169" s="256" t="s">
        <v>145</v>
      </c>
    </row>
    <row r="170" s="2" customFormat="1" ht="16.5" customHeight="1">
      <c r="A170" s="39"/>
      <c r="B170" s="40"/>
      <c r="C170" s="216" t="s">
        <v>318</v>
      </c>
      <c r="D170" s="216" t="s">
        <v>148</v>
      </c>
      <c r="E170" s="217" t="s">
        <v>719</v>
      </c>
      <c r="F170" s="218" t="s">
        <v>720</v>
      </c>
      <c r="G170" s="219" t="s">
        <v>247</v>
      </c>
      <c r="H170" s="220">
        <v>165</v>
      </c>
      <c r="I170" s="221"/>
      <c r="J170" s="222">
        <f>ROUND(I170*H170,2)</f>
        <v>0</v>
      </c>
      <c r="K170" s="218" t="s">
        <v>152</v>
      </c>
      <c r="L170" s="45"/>
      <c r="M170" s="223" t="s">
        <v>19</v>
      </c>
      <c r="N170" s="224" t="s">
        <v>42</v>
      </c>
      <c r="O170" s="85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7" t="s">
        <v>153</v>
      </c>
      <c r="AT170" s="227" t="s">
        <v>148</v>
      </c>
      <c r="AU170" s="227" t="s">
        <v>79</v>
      </c>
      <c r="AY170" s="18" t="s">
        <v>145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8" t="s">
        <v>75</v>
      </c>
      <c r="BK170" s="228">
        <f>ROUND(I170*H170,2)</f>
        <v>0</v>
      </c>
      <c r="BL170" s="18" t="s">
        <v>153</v>
      </c>
      <c r="BM170" s="227" t="s">
        <v>721</v>
      </c>
    </row>
    <row r="171" s="2" customFormat="1">
      <c r="A171" s="39"/>
      <c r="B171" s="40"/>
      <c r="C171" s="41"/>
      <c r="D171" s="229" t="s">
        <v>155</v>
      </c>
      <c r="E171" s="41"/>
      <c r="F171" s="230" t="s">
        <v>722</v>
      </c>
      <c r="G171" s="41"/>
      <c r="H171" s="41"/>
      <c r="I171" s="231"/>
      <c r="J171" s="41"/>
      <c r="K171" s="41"/>
      <c r="L171" s="45"/>
      <c r="M171" s="232"/>
      <c r="N171" s="233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155</v>
      </c>
      <c r="AU171" s="18" t="s">
        <v>79</v>
      </c>
    </row>
    <row r="172" s="2" customFormat="1">
      <c r="A172" s="39"/>
      <c r="B172" s="40"/>
      <c r="C172" s="41"/>
      <c r="D172" s="234" t="s">
        <v>157</v>
      </c>
      <c r="E172" s="41"/>
      <c r="F172" s="235" t="s">
        <v>723</v>
      </c>
      <c r="G172" s="41"/>
      <c r="H172" s="41"/>
      <c r="I172" s="231"/>
      <c r="J172" s="41"/>
      <c r="K172" s="41"/>
      <c r="L172" s="45"/>
      <c r="M172" s="232"/>
      <c r="N172" s="233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157</v>
      </c>
      <c r="AU172" s="18" t="s">
        <v>79</v>
      </c>
    </row>
    <row r="173" s="2" customFormat="1">
      <c r="A173" s="39"/>
      <c r="B173" s="40"/>
      <c r="C173" s="41"/>
      <c r="D173" s="229" t="s">
        <v>230</v>
      </c>
      <c r="E173" s="41"/>
      <c r="F173" s="268" t="s">
        <v>715</v>
      </c>
      <c r="G173" s="41"/>
      <c r="H173" s="41"/>
      <c r="I173" s="231"/>
      <c r="J173" s="41"/>
      <c r="K173" s="41"/>
      <c r="L173" s="45"/>
      <c r="M173" s="232"/>
      <c r="N173" s="233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230</v>
      </c>
      <c r="AU173" s="18" t="s">
        <v>79</v>
      </c>
    </row>
    <row r="174" s="13" customFormat="1">
      <c r="A174" s="13"/>
      <c r="B174" s="236"/>
      <c r="C174" s="237"/>
      <c r="D174" s="229" t="s">
        <v>159</v>
      </c>
      <c r="E174" s="238" t="s">
        <v>19</v>
      </c>
      <c r="F174" s="239" t="s">
        <v>724</v>
      </c>
      <c r="G174" s="237"/>
      <c r="H174" s="238" t="s">
        <v>19</v>
      </c>
      <c r="I174" s="240"/>
      <c r="J174" s="237"/>
      <c r="K174" s="237"/>
      <c r="L174" s="241"/>
      <c r="M174" s="242"/>
      <c r="N174" s="243"/>
      <c r="O174" s="243"/>
      <c r="P174" s="243"/>
      <c r="Q174" s="243"/>
      <c r="R174" s="243"/>
      <c r="S174" s="243"/>
      <c r="T174" s="24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5" t="s">
        <v>159</v>
      </c>
      <c r="AU174" s="245" t="s">
        <v>79</v>
      </c>
      <c r="AV174" s="13" t="s">
        <v>75</v>
      </c>
      <c r="AW174" s="13" t="s">
        <v>33</v>
      </c>
      <c r="AX174" s="13" t="s">
        <v>71</v>
      </c>
      <c r="AY174" s="245" t="s">
        <v>145</v>
      </c>
    </row>
    <row r="175" s="14" customFormat="1">
      <c r="A175" s="14"/>
      <c r="B175" s="246"/>
      <c r="C175" s="247"/>
      <c r="D175" s="229" t="s">
        <v>159</v>
      </c>
      <c r="E175" s="248" t="s">
        <v>19</v>
      </c>
      <c r="F175" s="249" t="s">
        <v>725</v>
      </c>
      <c r="G175" s="247"/>
      <c r="H175" s="250">
        <v>165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6" t="s">
        <v>159</v>
      </c>
      <c r="AU175" s="256" t="s">
        <v>79</v>
      </c>
      <c r="AV175" s="14" t="s">
        <v>79</v>
      </c>
      <c r="AW175" s="14" t="s">
        <v>33</v>
      </c>
      <c r="AX175" s="14" t="s">
        <v>75</v>
      </c>
      <c r="AY175" s="256" t="s">
        <v>145</v>
      </c>
    </row>
    <row r="176" s="12" customFormat="1" ht="22.8" customHeight="1">
      <c r="A176" s="12"/>
      <c r="B176" s="200"/>
      <c r="C176" s="201"/>
      <c r="D176" s="202" t="s">
        <v>70</v>
      </c>
      <c r="E176" s="214" t="s">
        <v>479</v>
      </c>
      <c r="F176" s="214" t="s">
        <v>480</v>
      </c>
      <c r="G176" s="201"/>
      <c r="H176" s="201"/>
      <c r="I176" s="204"/>
      <c r="J176" s="215">
        <f>BK176</f>
        <v>0</v>
      </c>
      <c r="K176" s="201"/>
      <c r="L176" s="206"/>
      <c r="M176" s="207"/>
      <c r="N176" s="208"/>
      <c r="O176" s="208"/>
      <c r="P176" s="209">
        <f>SUM(P177:P179)</f>
        <v>0</v>
      </c>
      <c r="Q176" s="208"/>
      <c r="R176" s="209">
        <f>SUM(R177:R179)</f>
        <v>0</v>
      </c>
      <c r="S176" s="208"/>
      <c r="T176" s="210">
        <f>SUM(T177:T179)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1" t="s">
        <v>75</v>
      </c>
      <c r="AT176" s="212" t="s">
        <v>70</v>
      </c>
      <c r="AU176" s="212" t="s">
        <v>75</v>
      </c>
      <c r="AY176" s="211" t="s">
        <v>145</v>
      </c>
      <c r="BK176" s="213">
        <f>SUM(BK177:BK179)</f>
        <v>0</v>
      </c>
    </row>
    <row r="177" s="2" customFormat="1" ht="16.5" customHeight="1">
      <c r="A177" s="39"/>
      <c r="B177" s="40"/>
      <c r="C177" s="216" t="s">
        <v>330</v>
      </c>
      <c r="D177" s="216" t="s">
        <v>148</v>
      </c>
      <c r="E177" s="217" t="s">
        <v>482</v>
      </c>
      <c r="F177" s="218" t="s">
        <v>483</v>
      </c>
      <c r="G177" s="219" t="s">
        <v>274</v>
      </c>
      <c r="H177" s="220">
        <v>260.16300000000001</v>
      </c>
      <c r="I177" s="221"/>
      <c r="J177" s="222">
        <f>ROUND(I177*H177,2)</f>
        <v>0</v>
      </c>
      <c r="K177" s="218" t="s">
        <v>152</v>
      </c>
      <c r="L177" s="45"/>
      <c r="M177" s="223" t="s">
        <v>19</v>
      </c>
      <c r="N177" s="224" t="s">
        <v>42</v>
      </c>
      <c r="O177" s="85"/>
      <c r="P177" s="225">
        <f>O177*H177</f>
        <v>0</v>
      </c>
      <c r="Q177" s="225">
        <v>0</v>
      </c>
      <c r="R177" s="225">
        <f>Q177*H177</f>
        <v>0</v>
      </c>
      <c r="S177" s="225">
        <v>0</v>
      </c>
      <c r="T177" s="22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7" t="s">
        <v>153</v>
      </c>
      <c r="AT177" s="227" t="s">
        <v>148</v>
      </c>
      <c r="AU177" s="227" t="s">
        <v>79</v>
      </c>
      <c r="AY177" s="18" t="s">
        <v>145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8" t="s">
        <v>75</v>
      </c>
      <c r="BK177" s="228">
        <f>ROUND(I177*H177,2)</f>
        <v>0</v>
      </c>
      <c r="BL177" s="18" t="s">
        <v>153</v>
      </c>
      <c r="BM177" s="227" t="s">
        <v>726</v>
      </c>
    </row>
    <row r="178" s="2" customFormat="1">
      <c r="A178" s="39"/>
      <c r="B178" s="40"/>
      <c r="C178" s="41"/>
      <c r="D178" s="229" t="s">
        <v>155</v>
      </c>
      <c r="E178" s="41"/>
      <c r="F178" s="230" t="s">
        <v>485</v>
      </c>
      <c r="G178" s="41"/>
      <c r="H178" s="41"/>
      <c r="I178" s="231"/>
      <c r="J178" s="41"/>
      <c r="K178" s="41"/>
      <c r="L178" s="45"/>
      <c r="M178" s="232"/>
      <c r="N178" s="233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155</v>
      </c>
      <c r="AU178" s="18" t="s">
        <v>79</v>
      </c>
    </row>
    <row r="179" s="2" customFormat="1">
      <c r="A179" s="39"/>
      <c r="B179" s="40"/>
      <c r="C179" s="41"/>
      <c r="D179" s="234" t="s">
        <v>157</v>
      </c>
      <c r="E179" s="41"/>
      <c r="F179" s="235" t="s">
        <v>486</v>
      </c>
      <c r="G179" s="41"/>
      <c r="H179" s="41"/>
      <c r="I179" s="231"/>
      <c r="J179" s="41"/>
      <c r="K179" s="41"/>
      <c r="L179" s="45"/>
      <c r="M179" s="279"/>
      <c r="N179" s="280"/>
      <c r="O179" s="281"/>
      <c r="P179" s="281"/>
      <c r="Q179" s="281"/>
      <c r="R179" s="281"/>
      <c r="S179" s="281"/>
      <c r="T179" s="282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157</v>
      </c>
      <c r="AU179" s="18" t="s">
        <v>79</v>
      </c>
    </row>
    <row r="180" s="2" customFormat="1" ht="6.96" customHeight="1">
      <c r="A180" s="39"/>
      <c r="B180" s="60"/>
      <c r="C180" s="61"/>
      <c r="D180" s="61"/>
      <c r="E180" s="61"/>
      <c r="F180" s="61"/>
      <c r="G180" s="61"/>
      <c r="H180" s="61"/>
      <c r="I180" s="61"/>
      <c r="J180" s="61"/>
      <c r="K180" s="61"/>
      <c r="L180" s="45"/>
      <c r="M180" s="39"/>
      <c r="O180" s="39"/>
      <c r="P180" s="39"/>
      <c r="Q180" s="39"/>
      <c r="R180" s="39"/>
      <c r="S180" s="39"/>
      <c r="T180" s="39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</row>
  </sheetData>
  <sheetProtection sheet="1" autoFilter="0" formatColumns="0" formatRows="0" objects="1" scenarios="1" spinCount="100000" saltValue="RQeRf5jU5d+AYMCDPa3HcRVOH5ZBqNFF6p9inLpVvUKtcm4/PWXGcvMbUyzreniByC4Majqeubx5W68cw0VbFg==" hashValue="OyQW28xUGarP5pDxi6HbvjUjLHFeQna7e+4kk/l4RF0pOu1F3LxqPuom+yR9VeNQixCEnI1vfaq+dG1mU2/2aw==" algorithmName="SHA-512" password="CC35"/>
  <autoFilter ref="C88:K17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4" r:id="rId1" display="https://podminky.urs.cz/item/CS_URS_2022_01/121103111"/>
    <hyperlink ref="F99" r:id="rId2" display="https://podminky.urs.cz/item/CS_URS_2022_01/124153102"/>
    <hyperlink ref="F113" r:id="rId3" display="https://podminky.urs.cz/item/CS_URS_2022_01/124153101"/>
    <hyperlink ref="F119" r:id="rId4" display="https://podminky.urs.cz/item/CS_URS_2022_01/162351103"/>
    <hyperlink ref="F124" r:id="rId5" display="https://podminky.urs.cz/item/CS_URS_2022_01/162351104"/>
    <hyperlink ref="F129" r:id="rId6" display="https://podminky.urs.cz/item/CS_URS_2022_01/171251101"/>
    <hyperlink ref="F138" r:id="rId7" display="https://podminky.urs.cz/item/CS_URS_2022_01/171151103"/>
    <hyperlink ref="F148" r:id="rId8" display="https://podminky.urs.cz/item/CS_URS_2022_01/181411122"/>
    <hyperlink ref="F159" r:id="rId9" display="https://podminky.urs.cz/item/CS_URS_2022_01/457531111"/>
    <hyperlink ref="F165" r:id="rId10" display="https://podminky.urs.cz/item/CS_URS_2022_01/463212111"/>
    <hyperlink ref="F172" r:id="rId11" display="https://podminky.urs.cz/item/CS_URS_2022_01/463212191"/>
    <hyperlink ref="F179" r:id="rId12" display="https://podminky.urs.cz/item/CS_URS_2022_01/998321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1"/>
      <c r="AT3" s="18" t="s">
        <v>79</v>
      </c>
    </row>
    <row r="4" s="1" customFormat="1" ht="24.96" customHeight="1">
      <c r="B4" s="21"/>
      <c r="D4" s="143" t="s">
        <v>102</v>
      </c>
      <c r="L4" s="21"/>
      <c r="M4" s="144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5" t="s">
        <v>16</v>
      </c>
      <c r="L6" s="21"/>
    </row>
    <row r="7" s="1" customFormat="1" ht="16.5" customHeight="1">
      <c r="B7" s="21"/>
      <c r="E7" s="146" t="str">
        <f>'Rekapitulace stavby'!K6</f>
        <v>R 189 – Vodní nádrž Kozlák (část VH část), revitalizace koryta, DC25, VC29 v k.ú. Lužec n. Cidlinou</v>
      </c>
      <c r="F7" s="145"/>
      <c r="G7" s="145"/>
      <c r="H7" s="145"/>
      <c r="L7" s="21"/>
    </row>
    <row r="8" s="2" customFormat="1" ht="12" customHeight="1">
      <c r="A8" s="39"/>
      <c r="B8" s="45"/>
      <c r="C8" s="39"/>
      <c r="D8" s="145" t="s">
        <v>111</v>
      </c>
      <c r="E8" s="39"/>
      <c r="F8" s="39"/>
      <c r="G8" s="39"/>
      <c r="H8" s="39"/>
      <c r="I8" s="39"/>
      <c r="J8" s="39"/>
      <c r="K8" s="39"/>
      <c r="L8" s="14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9" t="s">
        <v>727</v>
      </c>
      <c r="F9" s="39"/>
      <c r="G9" s="39"/>
      <c r="H9" s="39"/>
      <c r="I9" s="39"/>
      <c r="J9" s="39"/>
      <c r="K9" s="39"/>
      <c r="L9" s="14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5" t="s">
        <v>18</v>
      </c>
      <c r="E11" s="39"/>
      <c r="F11" s="134" t="s">
        <v>19</v>
      </c>
      <c r="G11" s="39"/>
      <c r="H11" s="39"/>
      <c r="I11" s="145" t="s">
        <v>20</v>
      </c>
      <c r="J11" s="134" t="s">
        <v>19</v>
      </c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5" t="s">
        <v>21</v>
      </c>
      <c r="E12" s="39"/>
      <c r="F12" s="134" t="s">
        <v>728</v>
      </c>
      <c r="G12" s="39"/>
      <c r="H12" s="39"/>
      <c r="I12" s="145" t="s">
        <v>23</v>
      </c>
      <c r="J12" s="150" t="str">
        <f>'Rekapitulace stavby'!AN8</f>
        <v>2. 12. 2022</v>
      </c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5" t="s">
        <v>25</v>
      </c>
      <c r="E14" s="39"/>
      <c r="F14" s="39"/>
      <c r="G14" s="39"/>
      <c r="H14" s="39"/>
      <c r="I14" s="145" t="s">
        <v>26</v>
      </c>
      <c r="J14" s="134" t="str">
        <f>IF('Rekapitulace stavby'!AN10="","",'Rekapitulace stavby'!AN10)</f>
        <v/>
      </c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tr">
        <f>IF('Rekapitulace stavby'!E11="","",'Rekapitulace stavby'!E11)</f>
        <v>SPÚ ČR</v>
      </c>
      <c r="F15" s="39"/>
      <c r="G15" s="39"/>
      <c r="H15" s="39"/>
      <c r="I15" s="145" t="s">
        <v>28</v>
      </c>
      <c r="J15" s="134" t="str">
        <f>IF('Rekapitulace stavby'!AN11="","",'Rekapitulace stavby'!AN11)</f>
        <v/>
      </c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5" t="s">
        <v>29</v>
      </c>
      <c r="E17" s="39"/>
      <c r="F17" s="39"/>
      <c r="G17" s="39"/>
      <c r="H17" s="39"/>
      <c r="I17" s="145" t="s">
        <v>26</v>
      </c>
      <c r="J17" s="34" t="str">
        <f>'Rekapitulace stavby'!AN13</f>
        <v>Vyplň údaj</v>
      </c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5" t="s">
        <v>28</v>
      </c>
      <c r="J18" s="34" t="str">
        <f>'Rekapitulace stavby'!AN14</f>
        <v>Vyplň údaj</v>
      </c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5" t="s">
        <v>31</v>
      </c>
      <c r="E20" s="39"/>
      <c r="F20" s="39"/>
      <c r="G20" s="39"/>
      <c r="H20" s="39"/>
      <c r="I20" s="145" t="s">
        <v>26</v>
      </c>
      <c r="J20" s="134" t="s">
        <v>19</v>
      </c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32</v>
      </c>
      <c r="F21" s="39"/>
      <c r="G21" s="39"/>
      <c r="H21" s="39"/>
      <c r="I21" s="145" t="s">
        <v>28</v>
      </c>
      <c r="J21" s="134" t="s">
        <v>19</v>
      </c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5" t="s">
        <v>34</v>
      </c>
      <c r="E23" s="39"/>
      <c r="F23" s="39"/>
      <c r="G23" s="39"/>
      <c r="H23" s="39"/>
      <c r="I23" s="145" t="s">
        <v>26</v>
      </c>
      <c r="J23" s="134" t="s">
        <v>19</v>
      </c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32</v>
      </c>
      <c r="F24" s="39"/>
      <c r="G24" s="39"/>
      <c r="H24" s="39"/>
      <c r="I24" s="145" t="s">
        <v>28</v>
      </c>
      <c r="J24" s="134" t="s">
        <v>19</v>
      </c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5" t="s">
        <v>35</v>
      </c>
      <c r="E26" s="39"/>
      <c r="F26" s="39"/>
      <c r="G26" s="39"/>
      <c r="H26" s="39"/>
      <c r="I26" s="39"/>
      <c r="J26" s="39"/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1"/>
      <c r="B27" s="152"/>
      <c r="C27" s="151"/>
      <c r="D27" s="151"/>
      <c r="E27" s="153" t="s">
        <v>19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5"/>
      <c r="J29" s="155"/>
      <c r="K29" s="155"/>
      <c r="L29" s="14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6" t="s">
        <v>37</v>
      </c>
      <c r="E30" s="39"/>
      <c r="F30" s="39"/>
      <c r="G30" s="39"/>
      <c r="H30" s="39"/>
      <c r="I30" s="39"/>
      <c r="J30" s="157">
        <f>ROUND(J84, 2)</f>
        <v>0</v>
      </c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5"/>
      <c r="J31" s="155"/>
      <c r="K31" s="155"/>
      <c r="L31" s="14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8" t="s">
        <v>39</v>
      </c>
      <c r="G32" s="39"/>
      <c r="H32" s="39"/>
      <c r="I32" s="158" t="s">
        <v>38</v>
      </c>
      <c r="J32" s="158" t="s">
        <v>40</v>
      </c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45" t="s">
        <v>42</v>
      </c>
      <c r="F33" s="159">
        <f>ROUND((SUM(BE84:BE127)),  2)</f>
        <v>0</v>
      </c>
      <c r="G33" s="39"/>
      <c r="H33" s="39"/>
      <c r="I33" s="160">
        <v>0.20999999999999999</v>
      </c>
      <c r="J33" s="159">
        <f>ROUND(((SUM(BE84:BE127))*I33),  2)</f>
        <v>0</v>
      </c>
      <c r="K33" s="39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5" t="s">
        <v>43</v>
      </c>
      <c r="F34" s="159">
        <f>ROUND((SUM(BF84:BF127)),  2)</f>
        <v>0</v>
      </c>
      <c r="G34" s="39"/>
      <c r="H34" s="39"/>
      <c r="I34" s="160">
        <v>0.14999999999999999</v>
      </c>
      <c r="J34" s="159">
        <f>ROUND(((SUM(BF84:BF127))*I34),  2)</f>
        <v>0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5" t="s">
        <v>44</v>
      </c>
      <c r="F35" s="159">
        <f>ROUND((SUM(BG84:BG127)),  2)</f>
        <v>0</v>
      </c>
      <c r="G35" s="39"/>
      <c r="H35" s="39"/>
      <c r="I35" s="160">
        <v>0.20999999999999999</v>
      </c>
      <c r="J35" s="159">
        <f>0</f>
        <v>0</v>
      </c>
      <c r="K35" s="39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5" t="s">
        <v>45</v>
      </c>
      <c r="F36" s="159">
        <f>ROUND((SUM(BH84:BH127)),  2)</f>
        <v>0</v>
      </c>
      <c r="G36" s="39"/>
      <c r="H36" s="39"/>
      <c r="I36" s="160">
        <v>0.14999999999999999</v>
      </c>
      <c r="J36" s="159">
        <f>0</f>
        <v>0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5" t="s">
        <v>46</v>
      </c>
      <c r="F37" s="159">
        <f>ROUND((SUM(BI84:BI127)),  2)</f>
        <v>0</v>
      </c>
      <c r="G37" s="39"/>
      <c r="H37" s="39"/>
      <c r="I37" s="160">
        <v>0</v>
      </c>
      <c r="J37" s="159">
        <f>0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1"/>
      <c r="D39" s="162" t="s">
        <v>47</v>
      </c>
      <c r="E39" s="163"/>
      <c r="F39" s="163"/>
      <c r="G39" s="164" t="s">
        <v>48</v>
      </c>
      <c r="H39" s="165" t="s">
        <v>49</v>
      </c>
      <c r="I39" s="163"/>
      <c r="J39" s="166">
        <f>SUM(J30:J37)</f>
        <v>0</v>
      </c>
      <c r="K39" s="167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117</v>
      </c>
      <c r="D45" s="41"/>
      <c r="E45" s="41"/>
      <c r="F45" s="41"/>
      <c r="G45" s="41"/>
      <c r="H45" s="41"/>
      <c r="I45" s="41"/>
      <c r="J45" s="41"/>
      <c r="K45" s="41"/>
      <c r="L45" s="14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2" t="str">
        <f>E7</f>
        <v>R 189 – Vodní nádrž Kozlák (část VH část), revitalizace koryta, DC25, VC29 v k.ú. Lužec n. Cidlinou</v>
      </c>
      <c r="F48" s="33"/>
      <c r="G48" s="33"/>
      <c r="H48" s="33"/>
      <c r="I48" s="41"/>
      <c r="J48" s="41"/>
      <c r="K48" s="4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111</v>
      </c>
      <c r="D49" s="41"/>
      <c r="E49" s="41"/>
      <c r="F49" s="41"/>
      <c r="G49" s="41"/>
      <c r="H49" s="41"/>
      <c r="I49" s="41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VON - Vedlejší a ostatní náklady (VH část)</v>
      </c>
      <c r="F50" s="41"/>
      <c r="G50" s="41"/>
      <c r="H50" s="41"/>
      <c r="I50" s="41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2. 12. 2022</v>
      </c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SPÚ ČR</v>
      </c>
      <c r="G54" s="41"/>
      <c r="H54" s="41"/>
      <c r="I54" s="33" t="s">
        <v>31</v>
      </c>
      <c r="J54" s="37" t="str">
        <f>E21</f>
        <v>NDCon s.r.o.</v>
      </c>
      <c r="K54" s="41"/>
      <c r="L54" s="14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NDCon s.r.o.</v>
      </c>
      <c r="K55" s="41"/>
      <c r="L55" s="14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4" t="s">
        <v>118</v>
      </c>
      <c r="D57" s="175"/>
      <c r="E57" s="175"/>
      <c r="F57" s="175"/>
      <c r="G57" s="175"/>
      <c r="H57" s="175"/>
      <c r="I57" s="175"/>
      <c r="J57" s="176" t="s">
        <v>119</v>
      </c>
      <c r="K57" s="175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7" t="s">
        <v>69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120</v>
      </c>
    </row>
    <row r="60" s="9" customFormat="1" ht="24.96" customHeight="1">
      <c r="A60" s="9"/>
      <c r="B60" s="178"/>
      <c r="C60" s="179"/>
      <c r="D60" s="180" t="s">
        <v>729</v>
      </c>
      <c r="E60" s="181"/>
      <c r="F60" s="181"/>
      <c r="G60" s="181"/>
      <c r="H60" s="181"/>
      <c r="I60" s="181"/>
      <c r="J60" s="182">
        <f>J85</f>
        <v>0</v>
      </c>
      <c r="K60" s="179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25"/>
      <c r="D61" s="185" t="s">
        <v>730</v>
      </c>
      <c r="E61" s="186"/>
      <c r="F61" s="186"/>
      <c r="G61" s="186"/>
      <c r="H61" s="186"/>
      <c r="I61" s="186"/>
      <c r="J61" s="187">
        <f>J86</f>
        <v>0</v>
      </c>
      <c r="K61" s="125"/>
      <c r="L61" s="18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25"/>
      <c r="D62" s="185" t="s">
        <v>731</v>
      </c>
      <c r="E62" s="186"/>
      <c r="F62" s="186"/>
      <c r="G62" s="186"/>
      <c r="H62" s="186"/>
      <c r="I62" s="186"/>
      <c r="J62" s="187">
        <f>J102</f>
        <v>0</v>
      </c>
      <c r="K62" s="125"/>
      <c r="L62" s="18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25"/>
      <c r="D63" s="185" t="s">
        <v>732</v>
      </c>
      <c r="E63" s="186"/>
      <c r="F63" s="186"/>
      <c r="G63" s="186"/>
      <c r="H63" s="186"/>
      <c r="I63" s="186"/>
      <c r="J63" s="187">
        <f>J116</f>
        <v>0</v>
      </c>
      <c r="K63" s="125"/>
      <c r="L63" s="18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4"/>
      <c r="C64" s="125"/>
      <c r="D64" s="185" t="s">
        <v>733</v>
      </c>
      <c r="E64" s="186"/>
      <c r="F64" s="186"/>
      <c r="G64" s="186"/>
      <c r="H64" s="186"/>
      <c r="I64" s="186"/>
      <c r="J64" s="187">
        <f>J123</f>
        <v>0</v>
      </c>
      <c r="K64" s="125"/>
      <c r="L64" s="18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4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4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131</v>
      </c>
      <c r="D71" s="41"/>
      <c r="E71" s="41"/>
      <c r="F71" s="41"/>
      <c r="G71" s="41"/>
      <c r="H71" s="41"/>
      <c r="I71" s="41"/>
      <c r="J71" s="41"/>
      <c r="K71" s="41"/>
      <c r="L71" s="14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4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72" t="str">
        <f>E7</f>
        <v>R 189 – Vodní nádrž Kozlák (část VH část), revitalizace koryta, DC25, VC29 v k.ú. Lužec n. Cidlinou</v>
      </c>
      <c r="F74" s="33"/>
      <c r="G74" s="33"/>
      <c r="H74" s="33"/>
      <c r="I74" s="41"/>
      <c r="J74" s="41"/>
      <c r="K74" s="41"/>
      <c r="L74" s="14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111</v>
      </c>
      <c r="D75" s="41"/>
      <c r="E75" s="41"/>
      <c r="F75" s="41"/>
      <c r="G75" s="41"/>
      <c r="H75" s="41"/>
      <c r="I75" s="41"/>
      <c r="J75" s="41"/>
      <c r="K75" s="41"/>
      <c r="L75" s="14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VON - Vedlejší a ostatní náklady (VH část)</v>
      </c>
      <c r="F76" s="41"/>
      <c r="G76" s="41"/>
      <c r="H76" s="41"/>
      <c r="I76" s="41"/>
      <c r="J76" s="41"/>
      <c r="K76" s="41"/>
      <c r="L76" s="14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 xml:space="preserve"> </v>
      </c>
      <c r="G78" s="41"/>
      <c r="H78" s="41"/>
      <c r="I78" s="33" t="s">
        <v>23</v>
      </c>
      <c r="J78" s="73" t="str">
        <f>IF(J12="","",J12)</f>
        <v>2. 12. 2022</v>
      </c>
      <c r="K78" s="41"/>
      <c r="L78" s="14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>SPÚ ČR</v>
      </c>
      <c r="G80" s="41"/>
      <c r="H80" s="41"/>
      <c r="I80" s="33" t="s">
        <v>31</v>
      </c>
      <c r="J80" s="37" t="str">
        <f>E21</f>
        <v>NDCon s.r.o.</v>
      </c>
      <c r="K80" s="41"/>
      <c r="L80" s="14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>NDCon s.r.o.</v>
      </c>
      <c r="K81" s="41"/>
      <c r="L81" s="14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89"/>
      <c r="B83" s="190"/>
      <c r="C83" s="191" t="s">
        <v>132</v>
      </c>
      <c r="D83" s="192" t="s">
        <v>56</v>
      </c>
      <c r="E83" s="192" t="s">
        <v>52</v>
      </c>
      <c r="F83" s="192" t="s">
        <v>53</v>
      </c>
      <c r="G83" s="192" t="s">
        <v>133</v>
      </c>
      <c r="H83" s="192" t="s">
        <v>134</v>
      </c>
      <c r="I83" s="192" t="s">
        <v>135</v>
      </c>
      <c r="J83" s="192" t="s">
        <v>119</v>
      </c>
      <c r="K83" s="193" t="s">
        <v>136</v>
      </c>
      <c r="L83" s="194"/>
      <c r="M83" s="93" t="s">
        <v>19</v>
      </c>
      <c r="N83" s="94" t="s">
        <v>41</v>
      </c>
      <c r="O83" s="94" t="s">
        <v>137</v>
      </c>
      <c r="P83" s="94" t="s">
        <v>138</v>
      </c>
      <c r="Q83" s="94" t="s">
        <v>139</v>
      </c>
      <c r="R83" s="94" t="s">
        <v>140</v>
      </c>
      <c r="S83" s="94" t="s">
        <v>141</v>
      </c>
      <c r="T83" s="95" t="s">
        <v>142</v>
      </c>
      <c r="U83" s="189"/>
      <c r="V83" s="189"/>
      <c r="W83" s="189"/>
      <c r="X83" s="189"/>
      <c r="Y83" s="189"/>
      <c r="Z83" s="189"/>
      <c r="AA83" s="189"/>
      <c r="AB83" s="189"/>
      <c r="AC83" s="189"/>
      <c r="AD83" s="189"/>
      <c r="AE83" s="189"/>
    </row>
    <row r="84" s="2" customFormat="1" ht="22.8" customHeight="1">
      <c r="A84" s="39"/>
      <c r="B84" s="40"/>
      <c r="C84" s="100" t="s">
        <v>143</v>
      </c>
      <c r="D84" s="41"/>
      <c r="E84" s="41"/>
      <c r="F84" s="41"/>
      <c r="G84" s="41"/>
      <c r="H84" s="41"/>
      <c r="I84" s="41"/>
      <c r="J84" s="195">
        <f>BK84</f>
        <v>0</v>
      </c>
      <c r="K84" s="41"/>
      <c r="L84" s="45"/>
      <c r="M84" s="96"/>
      <c r="N84" s="196"/>
      <c r="O84" s="97"/>
      <c r="P84" s="197">
        <f>P85</f>
        <v>0</v>
      </c>
      <c r="Q84" s="97"/>
      <c r="R84" s="197">
        <f>R85</f>
        <v>0</v>
      </c>
      <c r="S84" s="97"/>
      <c r="T84" s="198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70</v>
      </c>
      <c r="AU84" s="18" t="s">
        <v>120</v>
      </c>
      <c r="BK84" s="199">
        <f>BK85</f>
        <v>0</v>
      </c>
    </row>
    <row r="85" s="12" customFormat="1" ht="25.92" customHeight="1">
      <c r="A85" s="12"/>
      <c r="B85" s="200"/>
      <c r="C85" s="201"/>
      <c r="D85" s="202" t="s">
        <v>70</v>
      </c>
      <c r="E85" s="203" t="s">
        <v>734</v>
      </c>
      <c r="F85" s="203" t="s">
        <v>735</v>
      </c>
      <c r="G85" s="201"/>
      <c r="H85" s="201"/>
      <c r="I85" s="204"/>
      <c r="J85" s="205">
        <f>BK85</f>
        <v>0</v>
      </c>
      <c r="K85" s="201"/>
      <c r="L85" s="206"/>
      <c r="M85" s="207"/>
      <c r="N85" s="208"/>
      <c r="O85" s="208"/>
      <c r="P85" s="209">
        <f>P86+P102+P116+P123</f>
        <v>0</v>
      </c>
      <c r="Q85" s="208"/>
      <c r="R85" s="209">
        <f>R86+R102+R116+R123</f>
        <v>0</v>
      </c>
      <c r="S85" s="208"/>
      <c r="T85" s="210">
        <f>T86+T102+T116+T123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1" t="s">
        <v>271</v>
      </c>
      <c r="AT85" s="212" t="s">
        <v>70</v>
      </c>
      <c r="AU85" s="212" t="s">
        <v>71</v>
      </c>
      <c r="AY85" s="211" t="s">
        <v>145</v>
      </c>
      <c r="BK85" s="213">
        <f>BK86+BK102+BK116+BK123</f>
        <v>0</v>
      </c>
    </row>
    <row r="86" s="12" customFormat="1" ht="22.8" customHeight="1">
      <c r="A86" s="12"/>
      <c r="B86" s="200"/>
      <c r="C86" s="201"/>
      <c r="D86" s="202" t="s">
        <v>70</v>
      </c>
      <c r="E86" s="214" t="s">
        <v>736</v>
      </c>
      <c r="F86" s="214" t="s">
        <v>737</v>
      </c>
      <c r="G86" s="201"/>
      <c r="H86" s="201"/>
      <c r="I86" s="204"/>
      <c r="J86" s="215">
        <f>BK86</f>
        <v>0</v>
      </c>
      <c r="K86" s="201"/>
      <c r="L86" s="206"/>
      <c r="M86" s="207"/>
      <c r="N86" s="208"/>
      <c r="O86" s="208"/>
      <c r="P86" s="209">
        <f>SUM(P87:P101)</f>
        <v>0</v>
      </c>
      <c r="Q86" s="208"/>
      <c r="R86" s="209">
        <f>SUM(R87:R101)</f>
        <v>0</v>
      </c>
      <c r="S86" s="208"/>
      <c r="T86" s="210">
        <f>SUM(T87:T101)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1" t="s">
        <v>271</v>
      </c>
      <c r="AT86" s="212" t="s">
        <v>70</v>
      </c>
      <c r="AU86" s="212" t="s">
        <v>75</v>
      </c>
      <c r="AY86" s="211" t="s">
        <v>145</v>
      </c>
      <c r="BK86" s="213">
        <f>SUM(BK87:BK101)</f>
        <v>0</v>
      </c>
    </row>
    <row r="87" s="2" customFormat="1" ht="33" customHeight="1">
      <c r="A87" s="39"/>
      <c r="B87" s="40"/>
      <c r="C87" s="216" t="s">
        <v>75</v>
      </c>
      <c r="D87" s="216" t="s">
        <v>148</v>
      </c>
      <c r="E87" s="217" t="s">
        <v>738</v>
      </c>
      <c r="F87" s="218" t="s">
        <v>739</v>
      </c>
      <c r="G87" s="219" t="s">
        <v>284</v>
      </c>
      <c r="H87" s="220">
        <v>1</v>
      </c>
      <c r="I87" s="221"/>
      <c r="J87" s="222">
        <f>ROUND(I87*H87,2)</f>
        <v>0</v>
      </c>
      <c r="K87" s="218" t="s">
        <v>19</v>
      </c>
      <c r="L87" s="45"/>
      <c r="M87" s="223" t="s">
        <v>19</v>
      </c>
      <c r="N87" s="224" t="s">
        <v>42</v>
      </c>
      <c r="O87" s="85"/>
      <c r="P87" s="225">
        <f>O87*H87</f>
        <v>0</v>
      </c>
      <c r="Q87" s="225">
        <v>0</v>
      </c>
      <c r="R87" s="225">
        <f>Q87*H87</f>
        <v>0</v>
      </c>
      <c r="S87" s="225">
        <v>0</v>
      </c>
      <c r="T87" s="226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27" t="s">
        <v>740</v>
      </c>
      <c r="AT87" s="227" t="s">
        <v>148</v>
      </c>
      <c r="AU87" s="227" t="s">
        <v>79</v>
      </c>
      <c r="AY87" s="18" t="s">
        <v>145</v>
      </c>
      <c r="BE87" s="228">
        <f>IF(N87="základní",J87,0)</f>
        <v>0</v>
      </c>
      <c r="BF87" s="228">
        <f>IF(N87="snížená",J87,0)</f>
        <v>0</v>
      </c>
      <c r="BG87" s="228">
        <f>IF(N87="zákl. přenesená",J87,0)</f>
        <v>0</v>
      </c>
      <c r="BH87" s="228">
        <f>IF(N87="sníž. přenesená",J87,0)</f>
        <v>0</v>
      </c>
      <c r="BI87" s="228">
        <f>IF(N87="nulová",J87,0)</f>
        <v>0</v>
      </c>
      <c r="BJ87" s="18" t="s">
        <v>75</v>
      </c>
      <c r="BK87" s="228">
        <f>ROUND(I87*H87,2)</f>
        <v>0</v>
      </c>
      <c r="BL87" s="18" t="s">
        <v>740</v>
      </c>
      <c r="BM87" s="227" t="s">
        <v>741</v>
      </c>
    </row>
    <row r="88" s="2" customFormat="1">
      <c r="A88" s="39"/>
      <c r="B88" s="40"/>
      <c r="C88" s="41"/>
      <c r="D88" s="229" t="s">
        <v>155</v>
      </c>
      <c r="E88" s="41"/>
      <c r="F88" s="230" t="s">
        <v>739</v>
      </c>
      <c r="G88" s="41"/>
      <c r="H88" s="41"/>
      <c r="I88" s="231"/>
      <c r="J88" s="41"/>
      <c r="K88" s="41"/>
      <c r="L88" s="45"/>
      <c r="M88" s="232"/>
      <c r="N88" s="233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155</v>
      </c>
      <c r="AU88" s="18" t="s">
        <v>79</v>
      </c>
    </row>
    <row r="89" s="2" customFormat="1" ht="24.15" customHeight="1">
      <c r="A89" s="39"/>
      <c r="B89" s="40"/>
      <c r="C89" s="216" t="s">
        <v>79</v>
      </c>
      <c r="D89" s="216" t="s">
        <v>148</v>
      </c>
      <c r="E89" s="217" t="s">
        <v>742</v>
      </c>
      <c r="F89" s="218" t="s">
        <v>743</v>
      </c>
      <c r="G89" s="219" t="s">
        <v>284</v>
      </c>
      <c r="H89" s="220">
        <v>1</v>
      </c>
      <c r="I89" s="221"/>
      <c r="J89" s="222">
        <f>ROUND(I89*H89,2)</f>
        <v>0</v>
      </c>
      <c r="K89" s="218" t="s">
        <v>19</v>
      </c>
      <c r="L89" s="45"/>
      <c r="M89" s="223" t="s">
        <v>19</v>
      </c>
      <c r="N89" s="224" t="s">
        <v>42</v>
      </c>
      <c r="O89" s="85"/>
      <c r="P89" s="225">
        <f>O89*H89</f>
        <v>0</v>
      </c>
      <c r="Q89" s="225">
        <v>0</v>
      </c>
      <c r="R89" s="225">
        <f>Q89*H89</f>
        <v>0</v>
      </c>
      <c r="S89" s="225">
        <v>0</v>
      </c>
      <c r="T89" s="226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27" t="s">
        <v>153</v>
      </c>
      <c r="AT89" s="227" t="s">
        <v>148</v>
      </c>
      <c r="AU89" s="227" t="s">
        <v>79</v>
      </c>
      <c r="AY89" s="18" t="s">
        <v>145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18" t="s">
        <v>75</v>
      </c>
      <c r="BK89" s="228">
        <f>ROUND(I89*H89,2)</f>
        <v>0</v>
      </c>
      <c r="BL89" s="18" t="s">
        <v>153</v>
      </c>
      <c r="BM89" s="227" t="s">
        <v>744</v>
      </c>
    </row>
    <row r="90" s="2" customFormat="1">
      <c r="A90" s="39"/>
      <c r="B90" s="40"/>
      <c r="C90" s="41"/>
      <c r="D90" s="229" t="s">
        <v>155</v>
      </c>
      <c r="E90" s="41"/>
      <c r="F90" s="230" t="s">
        <v>743</v>
      </c>
      <c r="G90" s="41"/>
      <c r="H90" s="41"/>
      <c r="I90" s="231"/>
      <c r="J90" s="41"/>
      <c r="K90" s="41"/>
      <c r="L90" s="45"/>
      <c r="M90" s="232"/>
      <c r="N90" s="233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155</v>
      </c>
      <c r="AU90" s="18" t="s">
        <v>79</v>
      </c>
    </row>
    <row r="91" s="2" customFormat="1" ht="16.5" customHeight="1">
      <c r="A91" s="39"/>
      <c r="B91" s="40"/>
      <c r="C91" s="216" t="s">
        <v>86</v>
      </c>
      <c r="D91" s="216" t="s">
        <v>148</v>
      </c>
      <c r="E91" s="217" t="s">
        <v>745</v>
      </c>
      <c r="F91" s="218" t="s">
        <v>746</v>
      </c>
      <c r="G91" s="219" t="s">
        <v>284</v>
      </c>
      <c r="H91" s="220">
        <v>1</v>
      </c>
      <c r="I91" s="221"/>
      <c r="J91" s="222">
        <f>ROUND(I91*H91,2)</f>
        <v>0</v>
      </c>
      <c r="K91" s="218" t="s">
        <v>19</v>
      </c>
      <c r="L91" s="45"/>
      <c r="M91" s="223" t="s">
        <v>19</v>
      </c>
      <c r="N91" s="224" t="s">
        <v>42</v>
      </c>
      <c r="O91" s="85"/>
      <c r="P91" s="225">
        <f>O91*H91</f>
        <v>0</v>
      </c>
      <c r="Q91" s="225">
        <v>0</v>
      </c>
      <c r="R91" s="225">
        <f>Q91*H91</f>
        <v>0</v>
      </c>
      <c r="S91" s="225">
        <v>0</v>
      </c>
      <c r="T91" s="226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7" t="s">
        <v>747</v>
      </c>
      <c r="AT91" s="227" t="s">
        <v>148</v>
      </c>
      <c r="AU91" s="227" t="s">
        <v>79</v>
      </c>
      <c r="AY91" s="18" t="s">
        <v>145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18" t="s">
        <v>75</v>
      </c>
      <c r="BK91" s="228">
        <f>ROUND(I91*H91,2)</f>
        <v>0</v>
      </c>
      <c r="BL91" s="18" t="s">
        <v>747</v>
      </c>
      <c r="BM91" s="227" t="s">
        <v>748</v>
      </c>
    </row>
    <row r="92" s="2" customFormat="1">
      <c r="A92" s="39"/>
      <c r="B92" s="40"/>
      <c r="C92" s="41"/>
      <c r="D92" s="229" t="s">
        <v>155</v>
      </c>
      <c r="E92" s="41"/>
      <c r="F92" s="230" t="s">
        <v>749</v>
      </c>
      <c r="G92" s="41"/>
      <c r="H92" s="41"/>
      <c r="I92" s="231"/>
      <c r="J92" s="41"/>
      <c r="K92" s="41"/>
      <c r="L92" s="45"/>
      <c r="M92" s="232"/>
      <c r="N92" s="233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155</v>
      </c>
      <c r="AU92" s="18" t="s">
        <v>79</v>
      </c>
    </row>
    <row r="93" s="2" customFormat="1">
      <c r="A93" s="39"/>
      <c r="B93" s="40"/>
      <c r="C93" s="41"/>
      <c r="D93" s="229" t="s">
        <v>187</v>
      </c>
      <c r="E93" s="41"/>
      <c r="F93" s="268" t="s">
        <v>750</v>
      </c>
      <c r="G93" s="41"/>
      <c r="H93" s="41"/>
      <c r="I93" s="231"/>
      <c r="J93" s="41"/>
      <c r="K93" s="41"/>
      <c r="L93" s="45"/>
      <c r="M93" s="232"/>
      <c r="N93" s="233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187</v>
      </c>
      <c r="AU93" s="18" t="s">
        <v>79</v>
      </c>
    </row>
    <row r="94" s="2" customFormat="1" ht="37.8" customHeight="1">
      <c r="A94" s="39"/>
      <c r="B94" s="40"/>
      <c r="C94" s="216" t="s">
        <v>153</v>
      </c>
      <c r="D94" s="216" t="s">
        <v>148</v>
      </c>
      <c r="E94" s="217" t="s">
        <v>751</v>
      </c>
      <c r="F94" s="218" t="s">
        <v>752</v>
      </c>
      <c r="G94" s="219" t="s">
        <v>284</v>
      </c>
      <c r="H94" s="220">
        <v>1</v>
      </c>
      <c r="I94" s="221"/>
      <c r="J94" s="222">
        <f>ROUND(I94*H94,2)</f>
        <v>0</v>
      </c>
      <c r="K94" s="218" t="s">
        <v>19</v>
      </c>
      <c r="L94" s="45"/>
      <c r="M94" s="223" t="s">
        <v>19</v>
      </c>
      <c r="N94" s="224" t="s">
        <v>42</v>
      </c>
      <c r="O94" s="85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7" t="s">
        <v>740</v>
      </c>
      <c r="AT94" s="227" t="s">
        <v>148</v>
      </c>
      <c r="AU94" s="227" t="s">
        <v>79</v>
      </c>
      <c r="AY94" s="18" t="s">
        <v>145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8" t="s">
        <v>75</v>
      </c>
      <c r="BK94" s="228">
        <f>ROUND(I94*H94,2)</f>
        <v>0</v>
      </c>
      <c r="BL94" s="18" t="s">
        <v>740</v>
      </c>
      <c r="BM94" s="227" t="s">
        <v>753</v>
      </c>
    </row>
    <row r="95" s="2" customFormat="1">
      <c r="A95" s="39"/>
      <c r="B95" s="40"/>
      <c r="C95" s="41"/>
      <c r="D95" s="229" t="s">
        <v>155</v>
      </c>
      <c r="E95" s="41"/>
      <c r="F95" s="230" t="s">
        <v>754</v>
      </c>
      <c r="G95" s="41"/>
      <c r="H95" s="41"/>
      <c r="I95" s="231"/>
      <c r="J95" s="41"/>
      <c r="K95" s="41"/>
      <c r="L95" s="45"/>
      <c r="M95" s="232"/>
      <c r="N95" s="233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155</v>
      </c>
      <c r="AU95" s="18" t="s">
        <v>79</v>
      </c>
    </row>
    <row r="96" s="2" customFormat="1" ht="37.8" customHeight="1">
      <c r="A96" s="39"/>
      <c r="B96" s="40"/>
      <c r="C96" s="216" t="s">
        <v>271</v>
      </c>
      <c r="D96" s="216" t="s">
        <v>148</v>
      </c>
      <c r="E96" s="217" t="s">
        <v>755</v>
      </c>
      <c r="F96" s="218" t="s">
        <v>756</v>
      </c>
      <c r="G96" s="219" t="s">
        <v>284</v>
      </c>
      <c r="H96" s="220">
        <v>1</v>
      </c>
      <c r="I96" s="221"/>
      <c r="J96" s="222">
        <f>ROUND(I96*H96,2)</f>
        <v>0</v>
      </c>
      <c r="K96" s="218" t="s">
        <v>19</v>
      </c>
      <c r="L96" s="45"/>
      <c r="M96" s="223" t="s">
        <v>19</v>
      </c>
      <c r="N96" s="224" t="s">
        <v>42</v>
      </c>
      <c r="O96" s="85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7" t="s">
        <v>740</v>
      </c>
      <c r="AT96" s="227" t="s">
        <v>148</v>
      </c>
      <c r="AU96" s="227" t="s">
        <v>79</v>
      </c>
      <c r="AY96" s="18" t="s">
        <v>145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8" t="s">
        <v>75</v>
      </c>
      <c r="BK96" s="228">
        <f>ROUND(I96*H96,2)</f>
        <v>0</v>
      </c>
      <c r="BL96" s="18" t="s">
        <v>740</v>
      </c>
      <c r="BM96" s="227" t="s">
        <v>757</v>
      </c>
    </row>
    <row r="97" s="2" customFormat="1">
      <c r="A97" s="39"/>
      <c r="B97" s="40"/>
      <c r="C97" s="41"/>
      <c r="D97" s="229" t="s">
        <v>155</v>
      </c>
      <c r="E97" s="41"/>
      <c r="F97" s="230" t="s">
        <v>758</v>
      </c>
      <c r="G97" s="41"/>
      <c r="H97" s="41"/>
      <c r="I97" s="231"/>
      <c r="J97" s="41"/>
      <c r="K97" s="41"/>
      <c r="L97" s="45"/>
      <c r="M97" s="232"/>
      <c r="N97" s="233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155</v>
      </c>
      <c r="AU97" s="18" t="s">
        <v>79</v>
      </c>
    </row>
    <row r="98" s="2" customFormat="1" ht="16.5" customHeight="1">
      <c r="A98" s="39"/>
      <c r="B98" s="40"/>
      <c r="C98" s="216" t="s">
        <v>281</v>
      </c>
      <c r="D98" s="216" t="s">
        <v>148</v>
      </c>
      <c r="E98" s="217" t="s">
        <v>759</v>
      </c>
      <c r="F98" s="218" t="s">
        <v>760</v>
      </c>
      <c r="G98" s="219" t="s">
        <v>284</v>
      </c>
      <c r="H98" s="220">
        <v>1</v>
      </c>
      <c r="I98" s="221"/>
      <c r="J98" s="222">
        <f>ROUND(I98*H98,2)</f>
        <v>0</v>
      </c>
      <c r="K98" s="218" t="s">
        <v>152</v>
      </c>
      <c r="L98" s="45"/>
      <c r="M98" s="223" t="s">
        <v>19</v>
      </c>
      <c r="N98" s="224" t="s">
        <v>42</v>
      </c>
      <c r="O98" s="85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7" t="s">
        <v>747</v>
      </c>
      <c r="AT98" s="227" t="s">
        <v>148</v>
      </c>
      <c r="AU98" s="227" t="s">
        <v>79</v>
      </c>
      <c r="AY98" s="18" t="s">
        <v>145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8" t="s">
        <v>75</v>
      </c>
      <c r="BK98" s="228">
        <f>ROUND(I98*H98,2)</f>
        <v>0</v>
      </c>
      <c r="BL98" s="18" t="s">
        <v>747</v>
      </c>
      <c r="BM98" s="227" t="s">
        <v>761</v>
      </c>
    </row>
    <row r="99" s="2" customFormat="1">
      <c r="A99" s="39"/>
      <c r="B99" s="40"/>
      <c r="C99" s="41"/>
      <c r="D99" s="229" t="s">
        <v>155</v>
      </c>
      <c r="E99" s="41"/>
      <c r="F99" s="230" t="s">
        <v>760</v>
      </c>
      <c r="G99" s="41"/>
      <c r="H99" s="41"/>
      <c r="I99" s="231"/>
      <c r="J99" s="41"/>
      <c r="K99" s="41"/>
      <c r="L99" s="45"/>
      <c r="M99" s="232"/>
      <c r="N99" s="233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155</v>
      </c>
      <c r="AU99" s="18" t="s">
        <v>79</v>
      </c>
    </row>
    <row r="100" s="2" customFormat="1">
      <c r="A100" s="39"/>
      <c r="B100" s="40"/>
      <c r="C100" s="41"/>
      <c r="D100" s="234" t="s">
        <v>157</v>
      </c>
      <c r="E100" s="41"/>
      <c r="F100" s="235" t="s">
        <v>762</v>
      </c>
      <c r="G100" s="41"/>
      <c r="H100" s="41"/>
      <c r="I100" s="231"/>
      <c r="J100" s="41"/>
      <c r="K100" s="41"/>
      <c r="L100" s="45"/>
      <c r="M100" s="232"/>
      <c r="N100" s="23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157</v>
      </c>
      <c r="AU100" s="18" t="s">
        <v>79</v>
      </c>
    </row>
    <row r="101" s="2" customFormat="1">
      <c r="A101" s="39"/>
      <c r="B101" s="40"/>
      <c r="C101" s="41"/>
      <c r="D101" s="229" t="s">
        <v>187</v>
      </c>
      <c r="E101" s="41"/>
      <c r="F101" s="268" t="s">
        <v>763</v>
      </c>
      <c r="G101" s="41"/>
      <c r="H101" s="41"/>
      <c r="I101" s="231"/>
      <c r="J101" s="41"/>
      <c r="K101" s="41"/>
      <c r="L101" s="45"/>
      <c r="M101" s="232"/>
      <c r="N101" s="233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187</v>
      </c>
      <c r="AU101" s="18" t="s">
        <v>79</v>
      </c>
    </row>
    <row r="102" s="12" customFormat="1" ht="22.8" customHeight="1">
      <c r="A102" s="12"/>
      <c r="B102" s="200"/>
      <c r="C102" s="201"/>
      <c r="D102" s="202" t="s">
        <v>70</v>
      </c>
      <c r="E102" s="214" t="s">
        <v>764</v>
      </c>
      <c r="F102" s="214" t="s">
        <v>765</v>
      </c>
      <c r="G102" s="201"/>
      <c r="H102" s="201"/>
      <c r="I102" s="204"/>
      <c r="J102" s="215">
        <f>BK102</f>
        <v>0</v>
      </c>
      <c r="K102" s="201"/>
      <c r="L102" s="206"/>
      <c r="M102" s="207"/>
      <c r="N102" s="208"/>
      <c r="O102" s="208"/>
      <c r="P102" s="209">
        <f>SUM(P103:P115)</f>
        <v>0</v>
      </c>
      <c r="Q102" s="208"/>
      <c r="R102" s="209">
        <f>SUM(R103:R115)</f>
        <v>0</v>
      </c>
      <c r="S102" s="208"/>
      <c r="T102" s="210">
        <f>SUM(T103:T115)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11" t="s">
        <v>271</v>
      </c>
      <c r="AT102" s="212" t="s">
        <v>70</v>
      </c>
      <c r="AU102" s="212" t="s">
        <v>75</v>
      </c>
      <c r="AY102" s="211" t="s">
        <v>145</v>
      </c>
      <c r="BK102" s="213">
        <f>SUM(BK103:BK115)</f>
        <v>0</v>
      </c>
    </row>
    <row r="103" s="2" customFormat="1" ht="16.5" customHeight="1">
      <c r="A103" s="39"/>
      <c r="B103" s="40"/>
      <c r="C103" s="216" t="s">
        <v>297</v>
      </c>
      <c r="D103" s="216" t="s">
        <v>148</v>
      </c>
      <c r="E103" s="217" t="s">
        <v>766</v>
      </c>
      <c r="F103" s="218" t="s">
        <v>767</v>
      </c>
      <c r="G103" s="219" t="s">
        <v>290</v>
      </c>
      <c r="H103" s="220">
        <v>1</v>
      </c>
      <c r="I103" s="221"/>
      <c r="J103" s="222">
        <f>ROUND(I103*H103,2)</f>
        <v>0</v>
      </c>
      <c r="K103" s="218" t="s">
        <v>19</v>
      </c>
      <c r="L103" s="45"/>
      <c r="M103" s="223" t="s">
        <v>19</v>
      </c>
      <c r="N103" s="224" t="s">
        <v>42</v>
      </c>
      <c r="O103" s="85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7" t="s">
        <v>740</v>
      </c>
      <c r="AT103" s="227" t="s">
        <v>148</v>
      </c>
      <c r="AU103" s="227" t="s">
        <v>79</v>
      </c>
      <c r="AY103" s="18" t="s">
        <v>145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8" t="s">
        <v>75</v>
      </c>
      <c r="BK103" s="228">
        <f>ROUND(I103*H103,2)</f>
        <v>0</v>
      </c>
      <c r="BL103" s="18" t="s">
        <v>740</v>
      </c>
      <c r="BM103" s="227" t="s">
        <v>768</v>
      </c>
    </row>
    <row r="104" s="2" customFormat="1">
      <c r="A104" s="39"/>
      <c r="B104" s="40"/>
      <c r="C104" s="41"/>
      <c r="D104" s="229" t="s">
        <v>155</v>
      </c>
      <c r="E104" s="41"/>
      <c r="F104" s="230" t="s">
        <v>769</v>
      </c>
      <c r="G104" s="41"/>
      <c r="H104" s="41"/>
      <c r="I104" s="231"/>
      <c r="J104" s="41"/>
      <c r="K104" s="41"/>
      <c r="L104" s="45"/>
      <c r="M104" s="232"/>
      <c r="N104" s="233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155</v>
      </c>
      <c r="AU104" s="18" t="s">
        <v>79</v>
      </c>
    </row>
    <row r="105" s="2" customFormat="1" ht="16.5" customHeight="1">
      <c r="A105" s="39"/>
      <c r="B105" s="40"/>
      <c r="C105" s="216" t="s">
        <v>296</v>
      </c>
      <c r="D105" s="216" t="s">
        <v>148</v>
      </c>
      <c r="E105" s="217" t="s">
        <v>770</v>
      </c>
      <c r="F105" s="218" t="s">
        <v>771</v>
      </c>
      <c r="G105" s="219" t="s">
        <v>290</v>
      </c>
      <c r="H105" s="220">
        <v>1</v>
      </c>
      <c r="I105" s="221"/>
      <c r="J105" s="222">
        <f>ROUND(I105*H105,2)</f>
        <v>0</v>
      </c>
      <c r="K105" s="218" t="s">
        <v>19</v>
      </c>
      <c r="L105" s="45"/>
      <c r="M105" s="223" t="s">
        <v>19</v>
      </c>
      <c r="N105" s="224" t="s">
        <v>42</v>
      </c>
      <c r="O105" s="85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7" t="s">
        <v>740</v>
      </c>
      <c r="AT105" s="227" t="s">
        <v>148</v>
      </c>
      <c r="AU105" s="227" t="s">
        <v>79</v>
      </c>
      <c r="AY105" s="18" t="s">
        <v>145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8" t="s">
        <v>75</v>
      </c>
      <c r="BK105" s="228">
        <f>ROUND(I105*H105,2)</f>
        <v>0</v>
      </c>
      <c r="BL105" s="18" t="s">
        <v>740</v>
      </c>
      <c r="BM105" s="227" t="s">
        <v>772</v>
      </c>
    </row>
    <row r="106" s="2" customFormat="1">
      <c r="A106" s="39"/>
      <c r="B106" s="40"/>
      <c r="C106" s="41"/>
      <c r="D106" s="229" t="s">
        <v>155</v>
      </c>
      <c r="E106" s="41"/>
      <c r="F106" s="230" t="s">
        <v>773</v>
      </c>
      <c r="G106" s="41"/>
      <c r="H106" s="41"/>
      <c r="I106" s="231"/>
      <c r="J106" s="41"/>
      <c r="K106" s="41"/>
      <c r="L106" s="45"/>
      <c r="M106" s="232"/>
      <c r="N106" s="233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155</v>
      </c>
      <c r="AU106" s="18" t="s">
        <v>79</v>
      </c>
    </row>
    <row r="107" s="2" customFormat="1" ht="16.5" customHeight="1">
      <c r="A107" s="39"/>
      <c r="B107" s="40"/>
      <c r="C107" s="216" t="s">
        <v>311</v>
      </c>
      <c r="D107" s="216" t="s">
        <v>148</v>
      </c>
      <c r="E107" s="217" t="s">
        <v>774</v>
      </c>
      <c r="F107" s="218" t="s">
        <v>775</v>
      </c>
      <c r="G107" s="219" t="s">
        <v>290</v>
      </c>
      <c r="H107" s="220">
        <v>1</v>
      </c>
      <c r="I107" s="221"/>
      <c r="J107" s="222">
        <f>ROUND(I107*H107,2)</f>
        <v>0</v>
      </c>
      <c r="K107" s="218" t="s">
        <v>19</v>
      </c>
      <c r="L107" s="45"/>
      <c r="M107" s="223" t="s">
        <v>19</v>
      </c>
      <c r="N107" s="224" t="s">
        <v>42</v>
      </c>
      <c r="O107" s="85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7" t="s">
        <v>740</v>
      </c>
      <c r="AT107" s="227" t="s">
        <v>148</v>
      </c>
      <c r="AU107" s="227" t="s">
        <v>79</v>
      </c>
      <c r="AY107" s="18" t="s">
        <v>145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8" t="s">
        <v>75</v>
      </c>
      <c r="BK107" s="228">
        <f>ROUND(I107*H107,2)</f>
        <v>0</v>
      </c>
      <c r="BL107" s="18" t="s">
        <v>740</v>
      </c>
      <c r="BM107" s="227" t="s">
        <v>776</v>
      </c>
    </row>
    <row r="108" s="2" customFormat="1">
      <c r="A108" s="39"/>
      <c r="B108" s="40"/>
      <c r="C108" s="41"/>
      <c r="D108" s="229" t="s">
        <v>155</v>
      </c>
      <c r="E108" s="41"/>
      <c r="F108" s="230" t="s">
        <v>775</v>
      </c>
      <c r="G108" s="41"/>
      <c r="H108" s="41"/>
      <c r="I108" s="231"/>
      <c r="J108" s="41"/>
      <c r="K108" s="41"/>
      <c r="L108" s="45"/>
      <c r="M108" s="232"/>
      <c r="N108" s="233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155</v>
      </c>
      <c r="AU108" s="18" t="s">
        <v>79</v>
      </c>
    </row>
    <row r="109" s="2" customFormat="1" ht="24.15" customHeight="1">
      <c r="A109" s="39"/>
      <c r="B109" s="40"/>
      <c r="C109" s="216" t="s">
        <v>318</v>
      </c>
      <c r="D109" s="216" t="s">
        <v>148</v>
      </c>
      <c r="E109" s="217" t="s">
        <v>777</v>
      </c>
      <c r="F109" s="218" t="s">
        <v>778</v>
      </c>
      <c r="G109" s="219" t="s">
        <v>284</v>
      </c>
      <c r="H109" s="220">
        <v>1</v>
      </c>
      <c r="I109" s="221"/>
      <c r="J109" s="222">
        <f>ROUND(I109*H109,2)</f>
        <v>0</v>
      </c>
      <c r="K109" s="218" t="s">
        <v>19</v>
      </c>
      <c r="L109" s="45"/>
      <c r="M109" s="223" t="s">
        <v>19</v>
      </c>
      <c r="N109" s="224" t="s">
        <v>42</v>
      </c>
      <c r="O109" s="85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7" t="s">
        <v>740</v>
      </c>
      <c r="AT109" s="227" t="s">
        <v>148</v>
      </c>
      <c r="AU109" s="227" t="s">
        <v>79</v>
      </c>
      <c r="AY109" s="18" t="s">
        <v>145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8" t="s">
        <v>75</v>
      </c>
      <c r="BK109" s="228">
        <f>ROUND(I109*H109,2)</f>
        <v>0</v>
      </c>
      <c r="BL109" s="18" t="s">
        <v>740</v>
      </c>
      <c r="BM109" s="227" t="s">
        <v>779</v>
      </c>
    </row>
    <row r="110" s="2" customFormat="1">
      <c r="A110" s="39"/>
      <c r="B110" s="40"/>
      <c r="C110" s="41"/>
      <c r="D110" s="229" t="s">
        <v>155</v>
      </c>
      <c r="E110" s="41"/>
      <c r="F110" s="230" t="s">
        <v>778</v>
      </c>
      <c r="G110" s="41"/>
      <c r="H110" s="41"/>
      <c r="I110" s="231"/>
      <c r="J110" s="41"/>
      <c r="K110" s="41"/>
      <c r="L110" s="45"/>
      <c r="M110" s="232"/>
      <c r="N110" s="233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155</v>
      </c>
      <c r="AU110" s="18" t="s">
        <v>79</v>
      </c>
    </row>
    <row r="111" s="2" customFormat="1" ht="24.15" customHeight="1">
      <c r="A111" s="39"/>
      <c r="B111" s="40"/>
      <c r="C111" s="216" t="s">
        <v>324</v>
      </c>
      <c r="D111" s="216" t="s">
        <v>148</v>
      </c>
      <c r="E111" s="217" t="s">
        <v>780</v>
      </c>
      <c r="F111" s="218" t="s">
        <v>781</v>
      </c>
      <c r="G111" s="219" t="s">
        <v>284</v>
      </c>
      <c r="H111" s="220">
        <v>1</v>
      </c>
      <c r="I111" s="221"/>
      <c r="J111" s="222">
        <f>ROUND(I111*H111,2)</f>
        <v>0</v>
      </c>
      <c r="K111" s="218" t="s">
        <v>19</v>
      </c>
      <c r="L111" s="45"/>
      <c r="M111" s="223" t="s">
        <v>19</v>
      </c>
      <c r="N111" s="224" t="s">
        <v>42</v>
      </c>
      <c r="O111" s="85"/>
      <c r="P111" s="225">
        <f>O111*H111</f>
        <v>0</v>
      </c>
      <c r="Q111" s="225">
        <v>0</v>
      </c>
      <c r="R111" s="225">
        <f>Q111*H111</f>
        <v>0</v>
      </c>
      <c r="S111" s="225">
        <v>0</v>
      </c>
      <c r="T111" s="226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7" t="s">
        <v>740</v>
      </c>
      <c r="AT111" s="227" t="s">
        <v>148</v>
      </c>
      <c r="AU111" s="227" t="s">
        <v>79</v>
      </c>
      <c r="AY111" s="18" t="s">
        <v>145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8" t="s">
        <v>75</v>
      </c>
      <c r="BK111" s="228">
        <f>ROUND(I111*H111,2)</f>
        <v>0</v>
      </c>
      <c r="BL111" s="18" t="s">
        <v>740</v>
      </c>
      <c r="BM111" s="227" t="s">
        <v>782</v>
      </c>
    </row>
    <row r="112" s="2" customFormat="1">
      <c r="A112" s="39"/>
      <c r="B112" s="40"/>
      <c r="C112" s="41"/>
      <c r="D112" s="229" t="s">
        <v>155</v>
      </c>
      <c r="E112" s="41"/>
      <c r="F112" s="230" t="s">
        <v>781</v>
      </c>
      <c r="G112" s="41"/>
      <c r="H112" s="41"/>
      <c r="I112" s="231"/>
      <c r="J112" s="41"/>
      <c r="K112" s="41"/>
      <c r="L112" s="45"/>
      <c r="M112" s="232"/>
      <c r="N112" s="233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155</v>
      </c>
      <c r="AU112" s="18" t="s">
        <v>79</v>
      </c>
    </row>
    <row r="113" s="2" customFormat="1">
      <c r="A113" s="39"/>
      <c r="B113" s="40"/>
      <c r="C113" s="41"/>
      <c r="D113" s="229" t="s">
        <v>187</v>
      </c>
      <c r="E113" s="41"/>
      <c r="F113" s="268" t="s">
        <v>783</v>
      </c>
      <c r="G113" s="41"/>
      <c r="H113" s="41"/>
      <c r="I113" s="231"/>
      <c r="J113" s="41"/>
      <c r="K113" s="41"/>
      <c r="L113" s="45"/>
      <c r="M113" s="232"/>
      <c r="N113" s="233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187</v>
      </c>
      <c r="AU113" s="18" t="s">
        <v>79</v>
      </c>
    </row>
    <row r="114" s="2" customFormat="1" ht="16.5" customHeight="1">
      <c r="A114" s="39"/>
      <c r="B114" s="40"/>
      <c r="C114" s="216" t="s">
        <v>340</v>
      </c>
      <c r="D114" s="216" t="s">
        <v>148</v>
      </c>
      <c r="E114" s="217" t="s">
        <v>784</v>
      </c>
      <c r="F114" s="218" t="s">
        <v>785</v>
      </c>
      <c r="G114" s="219" t="s">
        <v>284</v>
      </c>
      <c r="H114" s="220">
        <v>1</v>
      </c>
      <c r="I114" s="221"/>
      <c r="J114" s="222">
        <f>ROUND(I114*H114,2)</f>
        <v>0</v>
      </c>
      <c r="K114" s="218" t="s">
        <v>19</v>
      </c>
      <c r="L114" s="45"/>
      <c r="M114" s="223" t="s">
        <v>19</v>
      </c>
      <c r="N114" s="224" t="s">
        <v>42</v>
      </c>
      <c r="O114" s="85"/>
      <c r="P114" s="225">
        <f>O114*H114</f>
        <v>0</v>
      </c>
      <c r="Q114" s="225">
        <v>0</v>
      </c>
      <c r="R114" s="225">
        <f>Q114*H114</f>
        <v>0</v>
      </c>
      <c r="S114" s="225">
        <v>0</v>
      </c>
      <c r="T114" s="226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7" t="s">
        <v>740</v>
      </c>
      <c r="AT114" s="227" t="s">
        <v>148</v>
      </c>
      <c r="AU114" s="227" t="s">
        <v>79</v>
      </c>
      <c r="AY114" s="18" t="s">
        <v>145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8" t="s">
        <v>75</v>
      </c>
      <c r="BK114" s="228">
        <f>ROUND(I114*H114,2)</f>
        <v>0</v>
      </c>
      <c r="BL114" s="18" t="s">
        <v>740</v>
      </c>
      <c r="BM114" s="227" t="s">
        <v>786</v>
      </c>
    </row>
    <row r="115" s="2" customFormat="1">
      <c r="A115" s="39"/>
      <c r="B115" s="40"/>
      <c r="C115" s="41"/>
      <c r="D115" s="229" t="s">
        <v>155</v>
      </c>
      <c r="E115" s="41"/>
      <c r="F115" s="230" t="s">
        <v>785</v>
      </c>
      <c r="G115" s="41"/>
      <c r="H115" s="41"/>
      <c r="I115" s="231"/>
      <c r="J115" s="41"/>
      <c r="K115" s="41"/>
      <c r="L115" s="45"/>
      <c r="M115" s="232"/>
      <c r="N115" s="233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155</v>
      </c>
      <c r="AU115" s="18" t="s">
        <v>79</v>
      </c>
    </row>
    <row r="116" s="12" customFormat="1" ht="22.8" customHeight="1">
      <c r="A116" s="12"/>
      <c r="B116" s="200"/>
      <c r="C116" s="201"/>
      <c r="D116" s="202" t="s">
        <v>70</v>
      </c>
      <c r="E116" s="214" t="s">
        <v>787</v>
      </c>
      <c r="F116" s="214" t="s">
        <v>788</v>
      </c>
      <c r="G116" s="201"/>
      <c r="H116" s="201"/>
      <c r="I116" s="204"/>
      <c r="J116" s="215">
        <f>BK116</f>
        <v>0</v>
      </c>
      <c r="K116" s="201"/>
      <c r="L116" s="206"/>
      <c r="M116" s="207"/>
      <c r="N116" s="208"/>
      <c r="O116" s="208"/>
      <c r="P116" s="209">
        <f>SUM(P117:P122)</f>
        <v>0</v>
      </c>
      <c r="Q116" s="208"/>
      <c r="R116" s="209">
        <f>SUM(R117:R122)</f>
        <v>0</v>
      </c>
      <c r="S116" s="208"/>
      <c r="T116" s="210">
        <f>SUM(T117:T122)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11" t="s">
        <v>271</v>
      </c>
      <c r="AT116" s="212" t="s">
        <v>70</v>
      </c>
      <c r="AU116" s="212" t="s">
        <v>75</v>
      </c>
      <c r="AY116" s="211" t="s">
        <v>145</v>
      </c>
      <c r="BK116" s="213">
        <f>SUM(BK117:BK122)</f>
        <v>0</v>
      </c>
    </row>
    <row r="117" s="2" customFormat="1" ht="16.5" customHeight="1">
      <c r="A117" s="39"/>
      <c r="B117" s="40"/>
      <c r="C117" s="216" t="s">
        <v>8</v>
      </c>
      <c r="D117" s="216" t="s">
        <v>148</v>
      </c>
      <c r="E117" s="217" t="s">
        <v>789</v>
      </c>
      <c r="F117" s="218" t="s">
        <v>790</v>
      </c>
      <c r="G117" s="219" t="s">
        <v>290</v>
      </c>
      <c r="H117" s="220">
        <v>1</v>
      </c>
      <c r="I117" s="221"/>
      <c r="J117" s="222">
        <f>ROUND(I117*H117,2)</f>
        <v>0</v>
      </c>
      <c r="K117" s="218" t="s">
        <v>19</v>
      </c>
      <c r="L117" s="45"/>
      <c r="M117" s="223" t="s">
        <v>19</v>
      </c>
      <c r="N117" s="224" t="s">
        <v>42</v>
      </c>
      <c r="O117" s="85"/>
      <c r="P117" s="225">
        <f>O117*H117</f>
        <v>0</v>
      </c>
      <c r="Q117" s="225">
        <v>0</v>
      </c>
      <c r="R117" s="225">
        <f>Q117*H117</f>
        <v>0</v>
      </c>
      <c r="S117" s="225">
        <v>0</v>
      </c>
      <c r="T117" s="226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7" t="s">
        <v>747</v>
      </c>
      <c r="AT117" s="227" t="s">
        <v>148</v>
      </c>
      <c r="AU117" s="227" t="s">
        <v>79</v>
      </c>
      <c r="AY117" s="18" t="s">
        <v>145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18" t="s">
        <v>75</v>
      </c>
      <c r="BK117" s="228">
        <f>ROUND(I117*H117,2)</f>
        <v>0</v>
      </c>
      <c r="BL117" s="18" t="s">
        <v>747</v>
      </c>
      <c r="BM117" s="227" t="s">
        <v>791</v>
      </c>
    </row>
    <row r="118" s="2" customFormat="1">
      <c r="A118" s="39"/>
      <c r="B118" s="40"/>
      <c r="C118" s="41"/>
      <c r="D118" s="229" t="s">
        <v>155</v>
      </c>
      <c r="E118" s="41"/>
      <c r="F118" s="230" t="s">
        <v>792</v>
      </c>
      <c r="G118" s="41"/>
      <c r="H118" s="41"/>
      <c r="I118" s="231"/>
      <c r="J118" s="41"/>
      <c r="K118" s="41"/>
      <c r="L118" s="45"/>
      <c r="M118" s="232"/>
      <c r="N118" s="233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155</v>
      </c>
      <c r="AU118" s="18" t="s">
        <v>79</v>
      </c>
    </row>
    <row r="119" s="2" customFormat="1" ht="16.5" customHeight="1">
      <c r="A119" s="39"/>
      <c r="B119" s="40"/>
      <c r="C119" s="216" t="s">
        <v>370</v>
      </c>
      <c r="D119" s="216" t="s">
        <v>148</v>
      </c>
      <c r="E119" s="217" t="s">
        <v>793</v>
      </c>
      <c r="F119" s="218" t="s">
        <v>794</v>
      </c>
      <c r="G119" s="219" t="s">
        <v>290</v>
      </c>
      <c r="H119" s="220">
        <v>1</v>
      </c>
      <c r="I119" s="221"/>
      <c r="J119" s="222">
        <f>ROUND(I119*H119,2)</f>
        <v>0</v>
      </c>
      <c r="K119" s="218" t="s">
        <v>19</v>
      </c>
      <c r="L119" s="45"/>
      <c r="M119" s="223" t="s">
        <v>19</v>
      </c>
      <c r="N119" s="224" t="s">
        <v>42</v>
      </c>
      <c r="O119" s="85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7" t="s">
        <v>747</v>
      </c>
      <c r="AT119" s="227" t="s">
        <v>148</v>
      </c>
      <c r="AU119" s="227" t="s">
        <v>79</v>
      </c>
      <c r="AY119" s="18" t="s">
        <v>145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8" t="s">
        <v>75</v>
      </c>
      <c r="BK119" s="228">
        <f>ROUND(I119*H119,2)</f>
        <v>0</v>
      </c>
      <c r="BL119" s="18" t="s">
        <v>747</v>
      </c>
      <c r="BM119" s="227" t="s">
        <v>795</v>
      </c>
    </row>
    <row r="120" s="2" customFormat="1">
      <c r="A120" s="39"/>
      <c r="B120" s="40"/>
      <c r="C120" s="41"/>
      <c r="D120" s="229" t="s">
        <v>155</v>
      </c>
      <c r="E120" s="41"/>
      <c r="F120" s="230" t="s">
        <v>796</v>
      </c>
      <c r="G120" s="41"/>
      <c r="H120" s="41"/>
      <c r="I120" s="231"/>
      <c r="J120" s="41"/>
      <c r="K120" s="41"/>
      <c r="L120" s="45"/>
      <c r="M120" s="232"/>
      <c r="N120" s="233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155</v>
      </c>
      <c r="AU120" s="18" t="s">
        <v>79</v>
      </c>
    </row>
    <row r="121" s="2" customFormat="1" ht="33" customHeight="1">
      <c r="A121" s="39"/>
      <c r="B121" s="40"/>
      <c r="C121" s="216" t="s">
        <v>380</v>
      </c>
      <c r="D121" s="216" t="s">
        <v>148</v>
      </c>
      <c r="E121" s="217" t="s">
        <v>797</v>
      </c>
      <c r="F121" s="218" t="s">
        <v>798</v>
      </c>
      <c r="G121" s="219" t="s">
        <v>284</v>
      </c>
      <c r="H121" s="220">
        <v>1</v>
      </c>
      <c r="I121" s="221"/>
      <c r="J121" s="222">
        <f>ROUND(I121*H121,2)</f>
        <v>0</v>
      </c>
      <c r="K121" s="218" t="s">
        <v>19</v>
      </c>
      <c r="L121" s="45"/>
      <c r="M121" s="223" t="s">
        <v>19</v>
      </c>
      <c r="N121" s="224" t="s">
        <v>42</v>
      </c>
      <c r="O121" s="85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7" t="s">
        <v>740</v>
      </c>
      <c r="AT121" s="227" t="s">
        <v>148</v>
      </c>
      <c r="AU121" s="227" t="s">
        <v>79</v>
      </c>
      <c r="AY121" s="18" t="s">
        <v>145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8" t="s">
        <v>75</v>
      </c>
      <c r="BK121" s="228">
        <f>ROUND(I121*H121,2)</f>
        <v>0</v>
      </c>
      <c r="BL121" s="18" t="s">
        <v>740</v>
      </c>
      <c r="BM121" s="227" t="s">
        <v>799</v>
      </c>
    </row>
    <row r="122" s="2" customFormat="1">
      <c r="A122" s="39"/>
      <c r="B122" s="40"/>
      <c r="C122" s="41"/>
      <c r="D122" s="229" t="s">
        <v>155</v>
      </c>
      <c r="E122" s="41"/>
      <c r="F122" s="230" t="s">
        <v>798</v>
      </c>
      <c r="G122" s="41"/>
      <c r="H122" s="41"/>
      <c r="I122" s="231"/>
      <c r="J122" s="41"/>
      <c r="K122" s="41"/>
      <c r="L122" s="45"/>
      <c r="M122" s="232"/>
      <c r="N122" s="233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155</v>
      </c>
      <c r="AU122" s="18" t="s">
        <v>79</v>
      </c>
    </row>
    <row r="123" s="12" customFormat="1" ht="22.8" customHeight="1">
      <c r="A123" s="12"/>
      <c r="B123" s="200"/>
      <c r="C123" s="201"/>
      <c r="D123" s="202" t="s">
        <v>70</v>
      </c>
      <c r="E123" s="214" t="s">
        <v>800</v>
      </c>
      <c r="F123" s="214" t="s">
        <v>801</v>
      </c>
      <c r="G123" s="201"/>
      <c r="H123" s="201"/>
      <c r="I123" s="204"/>
      <c r="J123" s="215">
        <f>BK123</f>
        <v>0</v>
      </c>
      <c r="K123" s="201"/>
      <c r="L123" s="206"/>
      <c r="M123" s="207"/>
      <c r="N123" s="208"/>
      <c r="O123" s="208"/>
      <c r="P123" s="209">
        <f>SUM(P124:P127)</f>
        <v>0</v>
      </c>
      <c r="Q123" s="208"/>
      <c r="R123" s="209">
        <f>SUM(R124:R127)</f>
        <v>0</v>
      </c>
      <c r="S123" s="208"/>
      <c r="T123" s="210">
        <f>SUM(T124:T127)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1" t="s">
        <v>271</v>
      </c>
      <c r="AT123" s="212" t="s">
        <v>70</v>
      </c>
      <c r="AU123" s="212" t="s">
        <v>75</v>
      </c>
      <c r="AY123" s="211" t="s">
        <v>145</v>
      </c>
      <c r="BK123" s="213">
        <f>SUM(BK124:BK127)</f>
        <v>0</v>
      </c>
    </row>
    <row r="124" s="2" customFormat="1" ht="16.5" customHeight="1">
      <c r="A124" s="39"/>
      <c r="B124" s="40"/>
      <c r="C124" s="216" t="s">
        <v>388</v>
      </c>
      <c r="D124" s="216" t="s">
        <v>148</v>
      </c>
      <c r="E124" s="217" t="s">
        <v>802</v>
      </c>
      <c r="F124" s="218" t="s">
        <v>803</v>
      </c>
      <c r="G124" s="219" t="s">
        <v>284</v>
      </c>
      <c r="H124" s="220">
        <v>1</v>
      </c>
      <c r="I124" s="221"/>
      <c r="J124" s="222">
        <f>ROUND(I124*H124,2)</f>
        <v>0</v>
      </c>
      <c r="K124" s="218" t="s">
        <v>152</v>
      </c>
      <c r="L124" s="45"/>
      <c r="M124" s="223" t="s">
        <v>19</v>
      </c>
      <c r="N124" s="224" t="s">
        <v>42</v>
      </c>
      <c r="O124" s="85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7" t="s">
        <v>747</v>
      </c>
      <c r="AT124" s="227" t="s">
        <v>148</v>
      </c>
      <c r="AU124" s="227" t="s">
        <v>79</v>
      </c>
      <c r="AY124" s="18" t="s">
        <v>145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8" t="s">
        <v>75</v>
      </c>
      <c r="BK124" s="228">
        <f>ROUND(I124*H124,2)</f>
        <v>0</v>
      </c>
      <c r="BL124" s="18" t="s">
        <v>747</v>
      </c>
      <c r="BM124" s="227" t="s">
        <v>804</v>
      </c>
    </row>
    <row r="125" s="2" customFormat="1">
      <c r="A125" s="39"/>
      <c r="B125" s="40"/>
      <c r="C125" s="41"/>
      <c r="D125" s="229" t="s">
        <v>155</v>
      </c>
      <c r="E125" s="41"/>
      <c r="F125" s="230" t="s">
        <v>803</v>
      </c>
      <c r="G125" s="41"/>
      <c r="H125" s="41"/>
      <c r="I125" s="231"/>
      <c r="J125" s="41"/>
      <c r="K125" s="41"/>
      <c r="L125" s="45"/>
      <c r="M125" s="232"/>
      <c r="N125" s="233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155</v>
      </c>
      <c r="AU125" s="18" t="s">
        <v>79</v>
      </c>
    </row>
    <row r="126" s="2" customFormat="1">
      <c r="A126" s="39"/>
      <c r="B126" s="40"/>
      <c r="C126" s="41"/>
      <c r="D126" s="234" t="s">
        <v>157</v>
      </c>
      <c r="E126" s="41"/>
      <c r="F126" s="235" t="s">
        <v>805</v>
      </c>
      <c r="G126" s="41"/>
      <c r="H126" s="41"/>
      <c r="I126" s="231"/>
      <c r="J126" s="41"/>
      <c r="K126" s="41"/>
      <c r="L126" s="45"/>
      <c r="M126" s="232"/>
      <c r="N126" s="233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157</v>
      </c>
      <c r="AU126" s="18" t="s">
        <v>79</v>
      </c>
    </row>
    <row r="127" s="2" customFormat="1">
      <c r="A127" s="39"/>
      <c r="B127" s="40"/>
      <c r="C127" s="41"/>
      <c r="D127" s="229" t="s">
        <v>187</v>
      </c>
      <c r="E127" s="41"/>
      <c r="F127" s="268" t="s">
        <v>806</v>
      </c>
      <c r="G127" s="41"/>
      <c r="H127" s="41"/>
      <c r="I127" s="231"/>
      <c r="J127" s="41"/>
      <c r="K127" s="41"/>
      <c r="L127" s="45"/>
      <c r="M127" s="279"/>
      <c r="N127" s="280"/>
      <c r="O127" s="281"/>
      <c r="P127" s="281"/>
      <c r="Q127" s="281"/>
      <c r="R127" s="281"/>
      <c r="S127" s="281"/>
      <c r="T127" s="282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187</v>
      </c>
      <c r="AU127" s="18" t="s">
        <v>79</v>
      </c>
    </row>
    <row r="128" s="2" customFormat="1" ht="6.96" customHeight="1">
      <c r="A128" s="39"/>
      <c r="B128" s="60"/>
      <c r="C128" s="61"/>
      <c r="D128" s="61"/>
      <c r="E128" s="61"/>
      <c r="F128" s="61"/>
      <c r="G128" s="61"/>
      <c r="H128" s="61"/>
      <c r="I128" s="61"/>
      <c r="J128" s="61"/>
      <c r="K128" s="61"/>
      <c r="L128" s="45"/>
      <c r="M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</sheetData>
  <sheetProtection sheet="1" autoFilter="0" formatColumns="0" formatRows="0" objects="1" scenarios="1" spinCount="100000" saltValue="octkDjCHfln/GG5oBvyECgOds0rbHj0Sy8U6w3gGemhaiOI7uvYN67l4NKcfXt8IfR6HNmC4IXmxL/7ee7JZ1g==" hashValue="Lu2sT/btr/+Lm4BFX2HaTBTLxQYhfIKEt9/cP0CeWyT635r21/7Kc+baj12Vrf39VBlaZhImMH9nhPg8meRYhg==" algorithmName="SHA-512" password="CC35"/>
  <autoFilter ref="C83:K12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100" r:id="rId1" display="https://podminky.urs.cz/item/CS_URS_2022_01/011002000"/>
    <hyperlink ref="F126" r:id="rId2" display="https://podminky.urs.cz/item/CS_URS_2022_01/075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1"/>
      <c r="C3" s="142"/>
      <c r="D3" s="142"/>
      <c r="E3" s="142"/>
      <c r="F3" s="142"/>
      <c r="G3" s="142"/>
      <c r="H3" s="21"/>
    </row>
    <row r="4" s="1" customFormat="1" ht="24.96" customHeight="1">
      <c r="B4" s="21"/>
      <c r="C4" s="143" t="s">
        <v>807</v>
      </c>
      <c r="H4" s="21"/>
    </row>
    <row r="5" s="1" customFormat="1" ht="12" customHeight="1">
      <c r="B5" s="21"/>
      <c r="C5" s="286" t="s">
        <v>13</v>
      </c>
      <c r="D5" s="153" t="s">
        <v>14</v>
      </c>
      <c r="E5" s="1"/>
      <c r="F5" s="1"/>
      <c r="H5" s="21"/>
    </row>
    <row r="6" s="1" customFormat="1" ht="36.96" customHeight="1">
      <c r="B6" s="21"/>
      <c r="C6" s="287" t="s">
        <v>16</v>
      </c>
      <c r="D6" s="288" t="s">
        <v>17</v>
      </c>
      <c r="E6" s="1"/>
      <c r="F6" s="1"/>
      <c r="H6" s="21"/>
    </row>
    <row r="7" s="1" customFormat="1" ht="16.5" customHeight="1">
      <c r="B7" s="21"/>
      <c r="C7" s="145" t="s">
        <v>23</v>
      </c>
      <c r="D7" s="150" t="str">
        <f>'Rekapitulace stavby'!AN8</f>
        <v>2. 12. 2022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89"/>
      <c r="B9" s="289"/>
      <c r="C9" s="290" t="s">
        <v>52</v>
      </c>
      <c r="D9" s="291" t="s">
        <v>53</v>
      </c>
      <c r="E9" s="291" t="s">
        <v>133</v>
      </c>
      <c r="F9" s="292" t="s">
        <v>808</v>
      </c>
      <c r="G9" s="189"/>
      <c r="H9" s="289"/>
    </row>
    <row r="10" s="2" customFormat="1" ht="26.4" customHeight="1">
      <c r="A10" s="39"/>
      <c r="B10" s="45"/>
      <c r="C10" s="293" t="s">
        <v>809</v>
      </c>
      <c r="D10" s="293" t="s">
        <v>85</v>
      </c>
      <c r="E10" s="39"/>
      <c r="F10" s="39"/>
      <c r="G10" s="39"/>
      <c r="H10" s="45"/>
    </row>
    <row r="11" s="2" customFormat="1" ht="16.8" customHeight="1">
      <c r="A11" s="39"/>
      <c r="B11" s="45"/>
      <c r="C11" s="294" t="s">
        <v>810</v>
      </c>
      <c r="D11" s="295" t="s">
        <v>19</v>
      </c>
      <c r="E11" s="296" t="s">
        <v>19</v>
      </c>
      <c r="F11" s="297">
        <v>8.5999999999999996</v>
      </c>
      <c r="G11" s="39"/>
      <c r="H11" s="45"/>
    </row>
    <row r="12" s="2" customFormat="1" ht="16.8" customHeight="1">
      <c r="A12" s="39"/>
      <c r="B12" s="45"/>
      <c r="C12" s="294" t="s">
        <v>811</v>
      </c>
      <c r="D12" s="295" t="s">
        <v>19</v>
      </c>
      <c r="E12" s="296" t="s">
        <v>19</v>
      </c>
      <c r="F12" s="297">
        <v>513.702</v>
      </c>
      <c r="G12" s="39"/>
      <c r="H12" s="45"/>
    </row>
    <row r="13" s="2" customFormat="1" ht="16.8" customHeight="1">
      <c r="A13" s="39"/>
      <c r="B13" s="45"/>
      <c r="C13" s="294" t="s">
        <v>98</v>
      </c>
      <c r="D13" s="295" t="s">
        <v>19</v>
      </c>
      <c r="E13" s="296" t="s">
        <v>19</v>
      </c>
      <c r="F13" s="297">
        <v>129.566</v>
      </c>
      <c r="G13" s="39"/>
      <c r="H13" s="45"/>
    </row>
    <row r="14" s="2" customFormat="1" ht="16.8" customHeight="1">
      <c r="A14" s="39"/>
      <c r="B14" s="45"/>
      <c r="C14" s="298" t="s">
        <v>19</v>
      </c>
      <c r="D14" s="298" t="s">
        <v>253</v>
      </c>
      <c r="E14" s="18" t="s">
        <v>19</v>
      </c>
      <c r="F14" s="299">
        <v>0</v>
      </c>
      <c r="G14" s="39"/>
      <c r="H14" s="45"/>
    </row>
    <row r="15" s="2" customFormat="1" ht="16.8" customHeight="1">
      <c r="A15" s="39"/>
      <c r="B15" s="45"/>
      <c r="C15" s="298" t="s">
        <v>19</v>
      </c>
      <c r="D15" s="298" t="s">
        <v>254</v>
      </c>
      <c r="E15" s="18" t="s">
        <v>19</v>
      </c>
      <c r="F15" s="299">
        <v>18.399999999999999</v>
      </c>
      <c r="G15" s="39"/>
      <c r="H15" s="45"/>
    </row>
    <row r="16" s="2" customFormat="1" ht="16.8" customHeight="1">
      <c r="A16" s="39"/>
      <c r="B16" s="45"/>
      <c r="C16" s="298" t="s">
        <v>19</v>
      </c>
      <c r="D16" s="298" t="s">
        <v>255</v>
      </c>
      <c r="E16" s="18" t="s">
        <v>19</v>
      </c>
      <c r="F16" s="299">
        <v>0</v>
      </c>
      <c r="G16" s="39"/>
      <c r="H16" s="45"/>
    </row>
    <row r="17" s="2" customFormat="1" ht="16.8" customHeight="1">
      <c r="A17" s="39"/>
      <c r="B17" s="45"/>
      <c r="C17" s="298" t="s">
        <v>19</v>
      </c>
      <c r="D17" s="298" t="s">
        <v>256</v>
      </c>
      <c r="E17" s="18" t="s">
        <v>19</v>
      </c>
      <c r="F17" s="299">
        <v>7.5599999999999996</v>
      </c>
      <c r="G17" s="39"/>
      <c r="H17" s="45"/>
    </row>
    <row r="18" s="2" customFormat="1" ht="16.8" customHeight="1">
      <c r="A18" s="39"/>
      <c r="B18" s="45"/>
      <c r="C18" s="298" t="s">
        <v>19</v>
      </c>
      <c r="D18" s="298" t="s">
        <v>257</v>
      </c>
      <c r="E18" s="18" t="s">
        <v>19</v>
      </c>
      <c r="F18" s="299">
        <v>0</v>
      </c>
      <c r="G18" s="39"/>
      <c r="H18" s="45"/>
    </row>
    <row r="19" s="2" customFormat="1" ht="16.8" customHeight="1">
      <c r="A19" s="39"/>
      <c r="B19" s="45"/>
      <c r="C19" s="298" t="s">
        <v>19</v>
      </c>
      <c r="D19" s="298" t="s">
        <v>258</v>
      </c>
      <c r="E19" s="18" t="s">
        <v>19</v>
      </c>
      <c r="F19" s="299">
        <v>52.920000000000002</v>
      </c>
      <c r="G19" s="39"/>
      <c r="H19" s="45"/>
    </row>
    <row r="20" s="2" customFormat="1" ht="16.8" customHeight="1">
      <c r="A20" s="39"/>
      <c r="B20" s="45"/>
      <c r="C20" s="298" t="s">
        <v>19</v>
      </c>
      <c r="D20" s="298" t="s">
        <v>259</v>
      </c>
      <c r="E20" s="18" t="s">
        <v>19</v>
      </c>
      <c r="F20" s="299">
        <v>0</v>
      </c>
      <c r="G20" s="39"/>
      <c r="H20" s="45"/>
    </row>
    <row r="21" s="2" customFormat="1" ht="16.8" customHeight="1">
      <c r="A21" s="39"/>
      <c r="B21" s="45"/>
      <c r="C21" s="298" t="s">
        <v>19</v>
      </c>
      <c r="D21" s="298" t="s">
        <v>260</v>
      </c>
      <c r="E21" s="18" t="s">
        <v>19</v>
      </c>
      <c r="F21" s="299">
        <v>24.975999999999999</v>
      </c>
      <c r="G21" s="39"/>
      <c r="H21" s="45"/>
    </row>
    <row r="22" s="2" customFormat="1" ht="16.8" customHeight="1">
      <c r="A22" s="39"/>
      <c r="B22" s="45"/>
      <c r="C22" s="298" t="s">
        <v>19</v>
      </c>
      <c r="D22" s="298" t="s">
        <v>261</v>
      </c>
      <c r="E22" s="18" t="s">
        <v>19</v>
      </c>
      <c r="F22" s="299">
        <v>0</v>
      </c>
      <c r="G22" s="39"/>
      <c r="H22" s="45"/>
    </row>
    <row r="23" s="2" customFormat="1" ht="16.8" customHeight="1">
      <c r="A23" s="39"/>
      <c r="B23" s="45"/>
      <c r="C23" s="298" t="s">
        <v>19</v>
      </c>
      <c r="D23" s="298" t="s">
        <v>262</v>
      </c>
      <c r="E23" s="18" t="s">
        <v>19</v>
      </c>
      <c r="F23" s="299">
        <v>5.9699999999999998</v>
      </c>
      <c r="G23" s="39"/>
      <c r="H23" s="45"/>
    </row>
    <row r="24" s="2" customFormat="1" ht="16.8" customHeight="1">
      <c r="A24" s="39"/>
      <c r="B24" s="45"/>
      <c r="C24" s="298" t="s">
        <v>19</v>
      </c>
      <c r="D24" s="298" t="s">
        <v>263</v>
      </c>
      <c r="E24" s="18" t="s">
        <v>19</v>
      </c>
      <c r="F24" s="299">
        <v>0</v>
      </c>
      <c r="G24" s="39"/>
      <c r="H24" s="45"/>
    </row>
    <row r="25" s="2" customFormat="1" ht="16.8" customHeight="1">
      <c r="A25" s="39"/>
      <c r="B25" s="45"/>
      <c r="C25" s="298" t="s">
        <v>19</v>
      </c>
      <c r="D25" s="298" t="s">
        <v>264</v>
      </c>
      <c r="E25" s="18" t="s">
        <v>19</v>
      </c>
      <c r="F25" s="299">
        <v>19.739999999999998</v>
      </c>
      <c r="G25" s="39"/>
      <c r="H25" s="45"/>
    </row>
    <row r="26" s="2" customFormat="1" ht="16.8" customHeight="1">
      <c r="A26" s="39"/>
      <c r="B26" s="45"/>
      <c r="C26" s="298" t="s">
        <v>98</v>
      </c>
      <c r="D26" s="298" t="s">
        <v>172</v>
      </c>
      <c r="E26" s="18" t="s">
        <v>19</v>
      </c>
      <c r="F26" s="299">
        <v>129.566</v>
      </c>
      <c r="G26" s="39"/>
      <c r="H26" s="45"/>
    </row>
    <row r="27" s="2" customFormat="1" ht="16.8" customHeight="1">
      <c r="A27" s="39"/>
      <c r="B27" s="45"/>
      <c r="C27" s="300" t="s">
        <v>812</v>
      </c>
      <c r="D27" s="39"/>
      <c r="E27" s="39"/>
      <c r="F27" s="39"/>
      <c r="G27" s="39"/>
      <c r="H27" s="45"/>
    </row>
    <row r="28" s="2" customFormat="1" ht="16.8" customHeight="1">
      <c r="A28" s="39"/>
      <c r="B28" s="45"/>
      <c r="C28" s="298" t="s">
        <v>245</v>
      </c>
      <c r="D28" s="298" t="s">
        <v>246</v>
      </c>
      <c r="E28" s="18" t="s">
        <v>247</v>
      </c>
      <c r="F28" s="299">
        <v>129.566</v>
      </c>
      <c r="G28" s="39"/>
      <c r="H28" s="45"/>
    </row>
    <row r="29" s="2" customFormat="1" ht="16.8" customHeight="1">
      <c r="A29" s="39"/>
      <c r="B29" s="45"/>
      <c r="C29" s="298" t="s">
        <v>265</v>
      </c>
      <c r="D29" s="298" t="s">
        <v>266</v>
      </c>
      <c r="E29" s="18" t="s">
        <v>247</v>
      </c>
      <c r="F29" s="299">
        <v>129.566</v>
      </c>
      <c r="G29" s="39"/>
      <c r="H29" s="45"/>
    </row>
    <row r="30" s="2" customFormat="1" ht="16.8" customHeight="1">
      <c r="A30" s="39"/>
      <c r="B30" s="45"/>
      <c r="C30" s="294" t="s">
        <v>813</v>
      </c>
      <c r="D30" s="295" t="s">
        <v>19</v>
      </c>
      <c r="E30" s="296" t="s">
        <v>19</v>
      </c>
      <c r="F30" s="297">
        <v>249.53200000000001</v>
      </c>
      <c r="G30" s="39"/>
      <c r="H30" s="45"/>
    </row>
    <row r="31" s="2" customFormat="1" ht="16.8" customHeight="1">
      <c r="A31" s="39"/>
      <c r="B31" s="45"/>
      <c r="C31" s="294" t="s">
        <v>100</v>
      </c>
      <c r="D31" s="295" t="s">
        <v>19</v>
      </c>
      <c r="E31" s="296" t="s">
        <v>19</v>
      </c>
      <c r="F31" s="297">
        <v>63.609999999999999</v>
      </c>
      <c r="G31" s="39"/>
      <c r="H31" s="45"/>
    </row>
    <row r="32" s="2" customFormat="1" ht="16.8" customHeight="1">
      <c r="A32" s="39"/>
      <c r="B32" s="45"/>
      <c r="C32" s="298" t="s">
        <v>19</v>
      </c>
      <c r="D32" s="298" t="s">
        <v>233</v>
      </c>
      <c r="E32" s="18" t="s">
        <v>19</v>
      </c>
      <c r="F32" s="299">
        <v>0</v>
      </c>
      <c r="G32" s="39"/>
      <c r="H32" s="45"/>
    </row>
    <row r="33" s="2" customFormat="1" ht="16.8" customHeight="1">
      <c r="A33" s="39"/>
      <c r="B33" s="45"/>
      <c r="C33" s="298" t="s">
        <v>19</v>
      </c>
      <c r="D33" s="298" t="s">
        <v>234</v>
      </c>
      <c r="E33" s="18" t="s">
        <v>19</v>
      </c>
      <c r="F33" s="299">
        <v>24</v>
      </c>
      <c r="G33" s="39"/>
      <c r="H33" s="45"/>
    </row>
    <row r="34" s="2" customFormat="1" ht="16.8" customHeight="1">
      <c r="A34" s="39"/>
      <c r="B34" s="45"/>
      <c r="C34" s="298" t="s">
        <v>19</v>
      </c>
      <c r="D34" s="298" t="s">
        <v>235</v>
      </c>
      <c r="E34" s="18" t="s">
        <v>19</v>
      </c>
      <c r="F34" s="299">
        <v>0</v>
      </c>
      <c r="G34" s="39"/>
      <c r="H34" s="45"/>
    </row>
    <row r="35" s="2" customFormat="1" ht="16.8" customHeight="1">
      <c r="A35" s="39"/>
      <c r="B35" s="45"/>
      <c r="C35" s="298" t="s">
        <v>19</v>
      </c>
      <c r="D35" s="298" t="s">
        <v>236</v>
      </c>
      <c r="E35" s="18" t="s">
        <v>19</v>
      </c>
      <c r="F35" s="299">
        <v>9.7200000000000006</v>
      </c>
      <c r="G35" s="39"/>
      <c r="H35" s="45"/>
    </row>
    <row r="36" s="2" customFormat="1" ht="16.8" customHeight="1">
      <c r="A36" s="39"/>
      <c r="B36" s="45"/>
      <c r="C36" s="298" t="s">
        <v>19</v>
      </c>
      <c r="D36" s="298" t="s">
        <v>237</v>
      </c>
      <c r="E36" s="18" t="s">
        <v>19</v>
      </c>
      <c r="F36" s="299">
        <v>0</v>
      </c>
      <c r="G36" s="39"/>
      <c r="H36" s="45"/>
    </row>
    <row r="37" s="2" customFormat="1" ht="16.8" customHeight="1">
      <c r="A37" s="39"/>
      <c r="B37" s="45"/>
      <c r="C37" s="298" t="s">
        <v>19</v>
      </c>
      <c r="D37" s="298" t="s">
        <v>238</v>
      </c>
      <c r="E37" s="18" t="s">
        <v>19</v>
      </c>
      <c r="F37" s="299">
        <v>21.329999999999998</v>
      </c>
      <c r="G37" s="39"/>
      <c r="H37" s="45"/>
    </row>
    <row r="38" s="2" customFormat="1" ht="16.8" customHeight="1">
      <c r="A38" s="39"/>
      <c r="B38" s="45"/>
      <c r="C38" s="298" t="s">
        <v>19</v>
      </c>
      <c r="D38" s="298" t="s">
        <v>239</v>
      </c>
      <c r="E38" s="18" t="s">
        <v>19</v>
      </c>
      <c r="F38" s="299">
        <v>0</v>
      </c>
      <c r="G38" s="39"/>
      <c r="H38" s="45"/>
    </row>
    <row r="39" s="2" customFormat="1" ht="16.8" customHeight="1">
      <c r="A39" s="39"/>
      <c r="B39" s="45"/>
      <c r="C39" s="298" t="s">
        <v>19</v>
      </c>
      <c r="D39" s="298" t="s">
        <v>240</v>
      </c>
      <c r="E39" s="18" t="s">
        <v>19</v>
      </c>
      <c r="F39" s="299">
        <v>3.4569999999999999</v>
      </c>
      <c r="G39" s="39"/>
      <c r="H39" s="45"/>
    </row>
    <row r="40" s="2" customFormat="1" ht="16.8" customHeight="1">
      <c r="A40" s="39"/>
      <c r="B40" s="45"/>
      <c r="C40" s="298" t="s">
        <v>19</v>
      </c>
      <c r="D40" s="298" t="s">
        <v>241</v>
      </c>
      <c r="E40" s="18" t="s">
        <v>19</v>
      </c>
      <c r="F40" s="299">
        <v>0</v>
      </c>
      <c r="G40" s="39"/>
      <c r="H40" s="45"/>
    </row>
    <row r="41" s="2" customFormat="1" ht="16.8" customHeight="1">
      <c r="A41" s="39"/>
      <c r="B41" s="45"/>
      <c r="C41" s="298" t="s">
        <v>19</v>
      </c>
      <c r="D41" s="298" t="s">
        <v>242</v>
      </c>
      <c r="E41" s="18" t="s">
        <v>19</v>
      </c>
      <c r="F41" s="299">
        <v>0.69299999999999995</v>
      </c>
      <c r="G41" s="39"/>
      <c r="H41" s="45"/>
    </row>
    <row r="42" s="2" customFormat="1" ht="16.8" customHeight="1">
      <c r="A42" s="39"/>
      <c r="B42" s="45"/>
      <c r="C42" s="298" t="s">
        <v>19</v>
      </c>
      <c r="D42" s="298" t="s">
        <v>243</v>
      </c>
      <c r="E42" s="18" t="s">
        <v>19</v>
      </c>
      <c r="F42" s="299">
        <v>0</v>
      </c>
      <c r="G42" s="39"/>
      <c r="H42" s="45"/>
    </row>
    <row r="43" s="2" customFormat="1" ht="16.8" customHeight="1">
      <c r="A43" s="39"/>
      <c r="B43" s="45"/>
      <c r="C43" s="298" t="s">
        <v>19</v>
      </c>
      <c r="D43" s="298" t="s">
        <v>244</v>
      </c>
      <c r="E43" s="18" t="s">
        <v>19</v>
      </c>
      <c r="F43" s="299">
        <v>4.4100000000000001</v>
      </c>
      <c r="G43" s="39"/>
      <c r="H43" s="45"/>
    </row>
    <row r="44" s="2" customFormat="1" ht="16.8" customHeight="1">
      <c r="A44" s="39"/>
      <c r="B44" s="45"/>
      <c r="C44" s="298" t="s">
        <v>100</v>
      </c>
      <c r="D44" s="298" t="s">
        <v>172</v>
      </c>
      <c r="E44" s="18" t="s">
        <v>19</v>
      </c>
      <c r="F44" s="299">
        <v>63.609999999999999</v>
      </c>
      <c r="G44" s="39"/>
      <c r="H44" s="45"/>
    </row>
    <row r="45" s="2" customFormat="1" ht="16.8" customHeight="1">
      <c r="A45" s="39"/>
      <c r="B45" s="45"/>
      <c r="C45" s="300" t="s">
        <v>812</v>
      </c>
      <c r="D45" s="39"/>
      <c r="E45" s="39"/>
      <c r="F45" s="39"/>
      <c r="G45" s="39"/>
      <c r="H45" s="45"/>
    </row>
    <row r="46" s="2" customFormat="1" ht="16.8" customHeight="1">
      <c r="A46" s="39"/>
      <c r="B46" s="45"/>
      <c r="C46" s="298" t="s">
        <v>225</v>
      </c>
      <c r="D46" s="298" t="s">
        <v>226</v>
      </c>
      <c r="E46" s="18" t="s">
        <v>151</v>
      </c>
      <c r="F46" s="299">
        <v>63.609999999999999</v>
      </c>
      <c r="G46" s="39"/>
      <c r="H46" s="45"/>
    </row>
    <row r="47" s="2" customFormat="1" ht="16.8" customHeight="1">
      <c r="A47" s="39"/>
      <c r="B47" s="45"/>
      <c r="C47" s="298" t="s">
        <v>198</v>
      </c>
      <c r="D47" s="298" t="s">
        <v>199</v>
      </c>
      <c r="E47" s="18" t="s">
        <v>151</v>
      </c>
      <c r="F47" s="299">
        <v>141.672</v>
      </c>
      <c r="G47" s="39"/>
      <c r="H47" s="45"/>
    </row>
    <row r="48" s="2" customFormat="1" ht="16.8" customHeight="1">
      <c r="A48" s="39"/>
      <c r="B48" s="45"/>
      <c r="C48" s="294" t="s">
        <v>103</v>
      </c>
      <c r="D48" s="295" t="s">
        <v>19</v>
      </c>
      <c r="E48" s="296" t="s">
        <v>19</v>
      </c>
      <c r="F48" s="297">
        <v>72</v>
      </c>
      <c r="G48" s="39"/>
      <c r="H48" s="45"/>
    </row>
    <row r="49" s="2" customFormat="1" ht="16.8" customHeight="1">
      <c r="A49" s="39"/>
      <c r="B49" s="45"/>
      <c r="C49" s="298" t="s">
        <v>19</v>
      </c>
      <c r="D49" s="298" t="s">
        <v>337</v>
      </c>
      <c r="E49" s="18" t="s">
        <v>19</v>
      </c>
      <c r="F49" s="299">
        <v>0</v>
      </c>
      <c r="G49" s="39"/>
      <c r="H49" s="45"/>
    </row>
    <row r="50" s="2" customFormat="1" ht="16.8" customHeight="1">
      <c r="A50" s="39"/>
      <c r="B50" s="45"/>
      <c r="C50" s="298" t="s">
        <v>19</v>
      </c>
      <c r="D50" s="298" t="s">
        <v>338</v>
      </c>
      <c r="E50" s="18" t="s">
        <v>19</v>
      </c>
      <c r="F50" s="299">
        <v>0</v>
      </c>
      <c r="G50" s="39"/>
      <c r="H50" s="45"/>
    </row>
    <row r="51" s="2" customFormat="1" ht="16.8" customHeight="1">
      <c r="A51" s="39"/>
      <c r="B51" s="45"/>
      <c r="C51" s="298" t="s">
        <v>103</v>
      </c>
      <c r="D51" s="298" t="s">
        <v>339</v>
      </c>
      <c r="E51" s="18" t="s">
        <v>19</v>
      </c>
      <c r="F51" s="299">
        <v>72</v>
      </c>
      <c r="G51" s="39"/>
      <c r="H51" s="45"/>
    </row>
    <row r="52" s="2" customFormat="1" ht="16.8" customHeight="1">
      <c r="A52" s="39"/>
      <c r="B52" s="45"/>
      <c r="C52" s="300" t="s">
        <v>812</v>
      </c>
      <c r="D52" s="39"/>
      <c r="E52" s="39"/>
      <c r="F52" s="39"/>
      <c r="G52" s="39"/>
      <c r="H52" s="45"/>
    </row>
    <row r="53" s="2" customFormat="1" ht="16.8" customHeight="1">
      <c r="A53" s="39"/>
      <c r="B53" s="45"/>
      <c r="C53" s="298" t="s">
        <v>341</v>
      </c>
      <c r="D53" s="298" t="s">
        <v>342</v>
      </c>
      <c r="E53" s="18" t="s">
        <v>247</v>
      </c>
      <c r="F53" s="299">
        <v>72</v>
      </c>
      <c r="G53" s="39"/>
      <c r="H53" s="45"/>
    </row>
    <row r="54" s="2" customFormat="1" ht="16.8" customHeight="1">
      <c r="A54" s="39"/>
      <c r="B54" s="45"/>
      <c r="C54" s="298" t="s">
        <v>198</v>
      </c>
      <c r="D54" s="298" t="s">
        <v>199</v>
      </c>
      <c r="E54" s="18" t="s">
        <v>151</v>
      </c>
      <c r="F54" s="299">
        <v>141.672</v>
      </c>
      <c r="G54" s="39"/>
      <c r="H54" s="45"/>
    </row>
    <row r="55" s="2" customFormat="1" ht="16.8" customHeight="1">
      <c r="A55" s="39"/>
      <c r="B55" s="45"/>
      <c r="C55" s="294" t="s">
        <v>814</v>
      </c>
      <c r="D55" s="295" t="s">
        <v>19</v>
      </c>
      <c r="E55" s="296" t="s">
        <v>19</v>
      </c>
      <c r="F55" s="297">
        <v>0.748</v>
      </c>
      <c r="G55" s="39"/>
      <c r="H55" s="45"/>
    </row>
    <row r="56" s="2" customFormat="1" ht="16.8" customHeight="1">
      <c r="A56" s="39"/>
      <c r="B56" s="45"/>
      <c r="C56" s="294" t="s">
        <v>815</v>
      </c>
      <c r="D56" s="295" t="s">
        <v>19</v>
      </c>
      <c r="E56" s="296" t="s">
        <v>19</v>
      </c>
      <c r="F56" s="297">
        <v>25.25</v>
      </c>
      <c r="G56" s="39"/>
      <c r="H56" s="45"/>
    </row>
    <row r="57" s="2" customFormat="1" ht="16.8" customHeight="1">
      <c r="A57" s="39"/>
      <c r="B57" s="45"/>
      <c r="C57" s="294" t="s">
        <v>816</v>
      </c>
      <c r="D57" s="295" t="s">
        <v>19</v>
      </c>
      <c r="E57" s="296" t="s">
        <v>19</v>
      </c>
      <c r="F57" s="297">
        <v>17.719999999999999</v>
      </c>
      <c r="G57" s="39"/>
      <c r="H57" s="45"/>
    </row>
    <row r="58" s="2" customFormat="1" ht="16.8" customHeight="1">
      <c r="A58" s="39"/>
      <c r="B58" s="45"/>
      <c r="C58" s="294" t="s">
        <v>105</v>
      </c>
      <c r="D58" s="295" t="s">
        <v>19</v>
      </c>
      <c r="E58" s="296" t="s">
        <v>19</v>
      </c>
      <c r="F58" s="297">
        <v>12.878</v>
      </c>
      <c r="G58" s="39"/>
      <c r="H58" s="45"/>
    </row>
    <row r="59" s="2" customFormat="1" ht="16.8" customHeight="1">
      <c r="A59" s="39"/>
      <c r="B59" s="45"/>
      <c r="C59" s="298" t="s">
        <v>19</v>
      </c>
      <c r="D59" s="298" t="s">
        <v>219</v>
      </c>
      <c r="E59" s="18" t="s">
        <v>19</v>
      </c>
      <c r="F59" s="299">
        <v>0</v>
      </c>
      <c r="G59" s="39"/>
      <c r="H59" s="45"/>
    </row>
    <row r="60" s="2" customFormat="1" ht="16.8" customHeight="1">
      <c r="A60" s="39"/>
      <c r="B60" s="45"/>
      <c r="C60" s="298" t="s">
        <v>19</v>
      </c>
      <c r="D60" s="298" t="s">
        <v>220</v>
      </c>
      <c r="E60" s="18" t="s">
        <v>19</v>
      </c>
      <c r="F60" s="299">
        <v>6</v>
      </c>
      <c r="G60" s="39"/>
      <c r="H60" s="45"/>
    </row>
    <row r="61" s="2" customFormat="1" ht="16.8" customHeight="1">
      <c r="A61" s="39"/>
      <c r="B61" s="45"/>
      <c r="C61" s="298" t="s">
        <v>19</v>
      </c>
      <c r="D61" s="298" t="s">
        <v>221</v>
      </c>
      <c r="E61" s="18" t="s">
        <v>19</v>
      </c>
      <c r="F61" s="299">
        <v>0</v>
      </c>
      <c r="G61" s="39"/>
      <c r="H61" s="45"/>
    </row>
    <row r="62" s="2" customFormat="1" ht="16.8" customHeight="1">
      <c r="A62" s="39"/>
      <c r="B62" s="45"/>
      <c r="C62" s="298" t="s">
        <v>19</v>
      </c>
      <c r="D62" s="298" t="s">
        <v>222</v>
      </c>
      <c r="E62" s="18" t="s">
        <v>19</v>
      </c>
      <c r="F62" s="299">
        <v>5.9850000000000003</v>
      </c>
      <c r="G62" s="39"/>
      <c r="H62" s="45"/>
    </row>
    <row r="63" s="2" customFormat="1" ht="16.8" customHeight="1">
      <c r="A63" s="39"/>
      <c r="B63" s="45"/>
      <c r="C63" s="298" t="s">
        <v>19</v>
      </c>
      <c r="D63" s="298" t="s">
        <v>223</v>
      </c>
      <c r="E63" s="18" t="s">
        <v>19</v>
      </c>
      <c r="F63" s="299">
        <v>0</v>
      </c>
      <c r="G63" s="39"/>
      <c r="H63" s="45"/>
    </row>
    <row r="64" s="2" customFormat="1" ht="16.8" customHeight="1">
      <c r="A64" s="39"/>
      <c r="B64" s="45"/>
      <c r="C64" s="298" t="s">
        <v>19</v>
      </c>
      <c r="D64" s="298" t="s">
        <v>224</v>
      </c>
      <c r="E64" s="18" t="s">
        <v>19</v>
      </c>
      <c r="F64" s="299">
        <v>0.89300000000000002</v>
      </c>
      <c r="G64" s="39"/>
      <c r="H64" s="45"/>
    </row>
    <row r="65" s="2" customFormat="1" ht="16.8" customHeight="1">
      <c r="A65" s="39"/>
      <c r="B65" s="45"/>
      <c r="C65" s="298" t="s">
        <v>105</v>
      </c>
      <c r="D65" s="298" t="s">
        <v>172</v>
      </c>
      <c r="E65" s="18" t="s">
        <v>19</v>
      </c>
      <c r="F65" s="299">
        <v>12.878</v>
      </c>
      <c r="G65" s="39"/>
      <c r="H65" s="45"/>
    </row>
    <row r="66" s="2" customFormat="1" ht="16.8" customHeight="1">
      <c r="A66" s="39"/>
      <c r="B66" s="45"/>
      <c r="C66" s="300" t="s">
        <v>812</v>
      </c>
      <c r="D66" s="39"/>
      <c r="E66" s="39"/>
      <c r="F66" s="39"/>
      <c r="G66" s="39"/>
      <c r="H66" s="45"/>
    </row>
    <row r="67" s="2" customFormat="1" ht="16.8" customHeight="1">
      <c r="A67" s="39"/>
      <c r="B67" s="45"/>
      <c r="C67" s="298" t="s">
        <v>214</v>
      </c>
      <c r="D67" s="298" t="s">
        <v>215</v>
      </c>
      <c r="E67" s="18" t="s">
        <v>151</v>
      </c>
      <c r="F67" s="299">
        <v>12.878</v>
      </c>
      <c r="G67" s="39"/>
      <c r="H67" s="45"/>
    </row>
    <row r="68" s="2" customFormat="1" ht="16.8" customHeight="1">
      <c r="A68" s="39"/>
      <c r="B68" s="45"/>
      <c r="C68" s="298" t="s">
        <v>198</v>
      </c>
      <c r="D68" s="298" t="s">
        <v>199</v>
      </c>
      <c r="E68" s="18" t="s">
        <v>151</v>
      </c>
      <c r="F68" s="299">
        <v>141.672</v>
      </c>
      <c r="G68" s="39"/>
      <c r="H68" s="45"/>
    </row>
    <row r="69" s="2" customFormat="1" ht="16.8" customHeight="1">
      <c r="A69" s="39"/>
      <c r="B69" s="45"/>
      <c r="C69" s="294" t="s">
        <v>573</v>
      </c>
      <c r="D69" s="295" t="s">
        <v>19</v>
      </c>
      <c r="E69" s="296" t="s">
        <v>19</v>
      </c>
      <c r="F69" s="297">
        <v>610</v>
      </c>
      <c r="G69" s="39"/>
      <c r="H69" s="45"/>
    </row>
    <row r="70" s="2" customFormat="1" ht="16.8" customHeight="1">
      <c r="A70" s="39"/>
      <c r="B70" s="45"/>
      <c r="C70" s="294" t="s">
        <v>817</v>
      </c>
      <c r="D70" s="295" t="s">
        <v>19</v>
      </c>
      <c r="E70" s="296" t="s">
        <v>19</v>
      </c>
      <c r="F70" s="297">
        <v>0.014999999999999999</v>
      </c>
      <c r="G70" s="39"/>
      <c r="H70" s="45"/>
    </row>
    <row r="71" s="2" customFormat="1" ht="16.8" customHeight="1">
      <c r="A71" s="39"/>
      <c r="B71" s="45"/>
      <c r="C71" s="294" t="s">
        <v>107</v>
      </c>
      <c r="D71" s="295" t="s">
        <v>19</v>
      </c>
      <c r="E71" s="296" t="s">
        <v>19</v>
      </c>
      <c r="F71" s="297">
        <v>288</v>
      </c>
      <c r="G71" s="39"/>
      <c r="H71" s="45"/>
    </row>
    <row r="72" s="2" customFormat="1" ht="16.8" customHeight="1">
      <c r="A72" s="39"/>
      <c r="B72" s="45"/>
      <c r="C72" s="298" t="s">
        <v>19</v>
      </c>
      <c r="D72" s="298" t="s">
        <v>160</v>
      </c>
      <c r="E72" s="18" t="s">
        <v>19</v>
      </c>
      <c r="F72" s="299">
        <v>0</v>
      </c>
      <c r="G72" s="39"/>
      <c r="H72" s="45"/>
    </row>
    <row r="73" s="2" customFormat="1" ht="16.8" customHeight="1">
      <c r="A73" s="39"/>
      <c r="B73" s="45"/>
      <c r="C73" s="298" t="s">
        <v>19</v>
      </c>
      <c r="D73" s="298" t="s">
        <v>161</v>
      </c>
      <c r="E73" s="18" t="s">
        <v>19</v>
      </c>
      <c r="F73" s="299">
        <v>36</v>
      </c>
      <c r="G73" s="39"/>
      <c r="H73" s="45"/>
    </row>
    <row r="74" s="2" customFormat="1" ht="16.8" customHeight="1">
      <c r="A74" s="39"/>
      <c r="B74" s="45"/>
      <c r="C74" s="298" t="s">
        <v>19</v>
      </c>
      <c r="D74" s="298" t="s">
        <v>162</v>
      </c>
      <c r="E74" s="18" t="s">
        <v>19</v>
      </c>
      <c r="F74" s="299">
        <v>0</v>
      </c>
      <c r="G74" s="39"/>
      <c r="H74" s="45"/>
    </row>
    <row r="75" s="2" customFormat="1" ht="16.8" customHeight="1">
      <c r="A75" s="39"/>
      <c r="B75" s="45"/>
      <c r="C75" s="298" t="s">
        <v>19</v>
      </c>
      <c r="D75" s="298" t="s">
        <v>163</v>
      </c>
      <c r="E75" s="18" t="s">
        <v>19</v>
      </c>
      <c r="F75" s="299">
        <v>36</v>
      </c>
      <c r="G75" s="39"/>
      <c r="H75" s="45"/>
    </row>
    <row r="76" s="2" customFormat="1" ht="16.8" customHeight="1">
      <c r="A76" s="39"/>
      <c r="B76" s="45"/>
      <c r="C76" s="298" t="s">
        <v>19</v>
      </c>
      <c r="D76" s="298" t="s">
        <v>164</v>
      </c>
      <c r="E76" s="18" t="s">
        <v>19</v>
      </c>
      <c r="F76" s="299">
        <v>0</v>
      </c>
      <c r="G76" s="39"/>
      <c r="H76" s="45"/>
    </row>
    <row r="77" s="2" customFormat="1" ht="16.8" customHeight="1">
      <c r="A77" s="39"/>
      <c r="B77" s="45"/>
      <c r="C77" s="298" t="s">
        <v>19</v>
      </c>
      <c r="D77" s="298" t="s">
        <v>165</v>
      </c>
      <c r="E77" s="18" t="s">
        <v>19</v>
      </c>
      <c r="F77" s="299">
        <v>157.5</v>
      </c>
      <c r="G77" s="39"/>
      <c r="H77" s="45"/>
    </row>
    <row r="78" s="2" customFormat="1" ht="16.8" customHeight="1">
      <c r="A78" s="39"/>
      <c r="B78" s="45"/>
      <c r="C78" s="298" t="s">
        <v>19</v>
      </c>
      <c r="D78" s="298" t="s">
        <v>166</v>
      </c>
      <c r="E78" s="18" t="s">
        <v>19</v>
      </c>
      <c r="F78" s="299">
        <v>0</v>
      </c>
      <c r="G78" s="39"/>
      <c r="H78" s="45"/>
    </row>
    <row r="79" s="2" customFormat="1" ht="16.8" customHeight="1">
      <c r="A79" s="39"/>
      <c r="B79" s="45"/>
      <c r="C79" s="298" t="s">
        <v>19</v>
      </c>
      <c r="D79" s="298" t="s">
        <v>167</v>
      </c>
      <c r="E79" s="18" t="s">
        <v>19</v>
      </c>
      <c r="F79" s="299">
        <v>9</v>
      </c>
      <c r="G79" s="39"/>
      <c r="H79" s="45"/>
    </row>
    <row r="80" s="2" customFormat="1" ht="16.8" customHeight="1">
      <c r="A80" s="39"/>
      <c r="B80" s="45"/>
      <c r="C80" s="298" t="s">
        <v>19</v>
      </c>
      <c r="D80" s="298" t="s">
        <v>168</v>
      </c>
      <c r="E80" s="18" t="s">
        <v>19</v>
      </c>
      <c r="F80" s="299">
        <v>0</v>
      </c>
      <c r="G80" s="39"/>
      <c r="H80" s="45"/>
    </row>
    <row r="81" s="2" customFormat="1" ht="16.8" customHeight="1">
      <c r="A81" s="39"/>
      <c r="B81" s="45"/>
      <c r="C81" s="298" t="s">
        <v>19</v>
      </c>
      <c r="D81" s="298" t="s">
        <v>169</v>
      </c>
      <c r="E81" s="18" t="s">
        <v>19</v>
      </c>
      <c r="F81" s="299">
        <v>19.5</v>
      </c>
      <c r="G81" s="39"/>
      <c r="H81" s="45"/>
    </row>
    <row r="82" s="2" customFormat="1" ht="16.8" customHeight="1">
      <c r="A82" s="39"/>
      <c r="B82" s="45"/>
      <c r="C82" s="298" t="s">
        <v>19</v>
      </c>
      <c r="D82" s="298" t="s">
        <v>170</v>
      </c>
      <c r="E82" s="18" t="s">
        <v>19</v>
      </c>
      <c r="F82" s="299">
        <v>0</v>
      </c>
      <c r="G82" s="39"/>
      <c r="H82" s="45"/>
    </row>
    <row r="83" s="2" customFormat="1" ht="16.8" customHeight="1">
      <c r="A83" s="39"/>
      <c r="B83" s="45"/>
      <c r="C83" s="298" t="s">
        <v>19</v>
      </c>
      <c r="D83" s="298" t="s">
        <v>171</v>
      </c>
      <c r="E83" s="18" t="s">
        <v>19</v>
      </c>
      <c r="F83" s="299">
        <v>30</v>
      </c>
      <c r="G83" s="39"/>
      <c r="H83" s="45"/>
    </row>
    <row r="84" s="2" customFormat="1" ht="16.8" customHeight="1">
      <c r="A84" s="39"/>
      <c r="B84" s="45"/>
      <c r="C84" s="298" t="s">
        <v>107</v>
      </c>
      <c r="D84" s="298" t="s">
        <v>172</v>
      </c>
      <c r="E84" s="18" t="s">
        <v>19</v>
      </c>
      <c r="F84" s="299">
        <v>288</v>
      </c>
      <c r="G84" s="39"/>
      <c r="H84" s="45"/>
    </row>
    <row r="85" s="2" customFormat="1" ht="16.8" customHeight="1">
      <c r="A85" s="39"/>
      <c r="B85" s="45"/>
      <c r="C85" s="300" t="s">
        <v>812</v>
      </c>
      <c r="D85" s="39"/>
      <c r="E85" s="39"/>
      <c r="F85" s="39"/>
      <c r="G85" s="39"/>
      <c r="H85" s="45"/>
    </row>
    <row r="86" s="2" customFormat="1" ht="16.8" customHeight="1">
      <c r="A86" s="39"/>
      <c r="B86" s="45"/>
      <c r="C86" s="298" t="s">
        <v>149</v>
      </c>
      <c r="D86" s="298" t="s">
        <v>150</v>
      </c>
      <c r="E86" s="18" t="s">
        <v>151</v>
      </c>
      <c r="F86" s="299">
        <v>288</v>
      </c>
      <c r="G86" s="39"/>
      <c r="H86" s="45"/>
    </row>
    <row r="87" s="2" customFormat="1" ht="16.8" customHeight="1">
      <c r="A87" s="39"/>
      <c r="B87" s="45"/>
      <c r="C87" s="298" t="s">
        <v>198</v>
      </c>
      <c r="D87" s="298" t="s">
        <v>199</v>
      </c>
      <c r="E87" s="18" t="s">
        <v>151</v>
      </c>
      <c r="F87" s="299">
        <v>141.672</v>
      </c>
      <c r="G87" s="39"/>
      <c r="H87" s="45"/>
    </row>
    <row r="88" s="2" customFormat="1" ht="16.8" customHeight="1">
      <c r="A88" s="39"/>
      <c r="B88" s="45"/>
      <c r="C88" s="298" t="s">
        <v>206</v>
      </c>
      <c r="D88" s="298" t="s">
        <v>207</v>
      </c>
      <c r="E88" s="18" t="s">
        <v>151</v>
      </c>
      <c r="F88" s="299">
        <v>146.328</v>
      </c>
      <c r="G88" s="39"/>
      <c r="H88" s="45"/>
    </row>
    <row r="89" s="2" customFormat="1" ht="16.8" customHeight="1">
      <c r="A89" s="39"/>
      <c r="B89" s="45"/>
      <c r="C89" s="294" t="s">
        <v>507</v>
      </c>
      <c r="D89" s="295" t="s">
        <v>19</v>
      </c>
      <c r="E89" s="296" t="s">
        <v>19</v>
      </c>
      <c r="F89" s="297">
        <v>2893</v>
      </c>
      <c r="G89" s="39"/>
      <c r="H89" s="45"/>
    </row>
    <row r="90" s="2" customFormat="1" ht="16.8" customHeight="1">
      <c r="A90" s="39"/>
      <c r="B90" s="45"/>
      <c r="C90" s="294" t="s">
        <v>109</v>
      </c>
      <c r="D90" s="295" t="s">
        <v>19</v>
      </c>
      <c r="E90" s="296" t="s">
        <v>19</v>
      </c>
      <c r="F90" s="297">
        <v>141.672</v>
      </c>
      <c r="G90" s="39"/>
      <c r="H90" s="45"/>
    </row>
    <row r="91" s="2" customFormat="1" ht="16.8" customHeight="1">
      <c r="A91" s="39"/>
      <c r="B91" s="45"/>
      <c r="C91" s="298" t="s">
        <v>19</v>
      </c>
      <c r="D91" s="298" t="s">
        <v>203</v>
      </c>
      <c r="E91" s="18" t="s">
        <v>19</v>
      </c>
      <c r="F91" s="299">
        <v>0</v>
      </c>
      <c r="G91" s="39"/>
      <c r="H91" s="45"/>
    </row>
    <row r="92" s="2" customFormat="1" ht="16.8" customHeight="1">
      <c r="A92" s="39"/>
      <c r="B92" s="45"/>
      <c r="C92" s="298" t="s">
        <v>109</v>
      </c>
      <c r="D92" s="298" t="s">
        <v>204</v>
      </c>
      <c r="E92" s="18" t="s">
        <v>19</v>
      </c>
      <c r="F92" s="299">
        <v>141.672</v>
      </c>
      <c r="G92" s="39"/>
      <c r="H92" s="45"/>
    </row>
    <row r="93" s="2" customFormat="1" ht="16.8" customHeight="1">
      <c r="A93" s="39"/>
      <c r="B93" s="45"/>
      <c r="C93" s="300" t="s">
        <v>812</v>
      </c>
      <c r="D93" s="39"/>
      <c r="E93" s="39"/>
      <c r="F93" s="39"/>
      <c r="G93" s="39"/>
      <c r="H93" s="45"/>
    </row>
    <row r="94" s="2" customFormat="1" ht="16.8" customHeight="1">
      <c r="A94" s="39"/>
      <c r="B94" s="45"/>
      <c r="C94" s="298" t="s">
        <v>198</v>
      </c>
      <c r="D94" s="298" t="s">
        <v>199</v>
      </c>
      <c r="E94" s="18" t="s">
        <v>151</v>
      </c>
      <c r="F94" s="299">
        <v>141.672</v>
      </c>
      <c r="G94" s="39"/>
      <c r="H94" s="45"/>
    </row>
    <row r="95" s="2" customFormat="1" ht="16.8" customHeight="1">
      <c r="A95" s="39"/>
      <c r="B95" s="45"/>
      <c r="C95" s="298" t="s">
        <v>182</v>
      </c>
      <c r="D95" s="298" t="s">
        <v>183</v>
      </c>
      <c r="E95" s="18" t="s">
        <v>151</v>
      </c>
      <c r="F95" s="299">
        <v>283.34399999999999</v>
      </c>
      <c r="G95" s="39"/>
      <c r="H95" s="45"/>
    </row>
    <row r="96" s="2" customFormat="1" ht="16.8" customHeight="1">
      <c r="A96" s="39"/>
      <c r="B96" s="45"/>
      <c r="C96" s="298" t="s">
        <v>192</v>
      </c>
      <c r="D96" s="298" t="s">
        <v>193</v>
      </c>
      <c r="E96" s="18" t="s">
        <v>151</v>
      </c>
      <c r="F96" s="299">
        <v>141.672</v>
      </c>
      <c r="G96" s="39"/>
      <c r="H96" s="45"/>
    </row>
    <row r="97" s="2" customFormat="1" ht="16.8" customHeight="1">
      <c r="A97" s="39"/>
      <c r="B97" s="45"/>
      <c r="C97" s="298" t="s">
        <v>206</v>
      </c>
      <c r="D97" s="298" t="s">
        <v>207</v>
      </c>
      <c r="E97" s="18" t="s">
        <v>151</v>
      </c>
      <c r="F97" s="299">
        <v>146.328</v>
      </c>
      <c r="G97" s="39"/>
      <c r="H97" s="45"/>
    </row>
    <row r="98" s="2" customFormat="1" ht="26.4" customHeight="1">
      <c r="A98" s="39"/>
      <c r="B98" s="45"/>
      <c r="C98" s="293" t="s">
        <v>818</v>
      </c>
      <c r="D98" s="293" t="s">
        <v>88</v>
      </c>
      <c r="E98" s="39"/>
      <c r="F98" s="39"/>
      <c r="G98" s="39"/>
      <c r="H98" s="45"/>
    </row>
    <row r="99" s="2" customFormat="1" ht="16.8" customHeight="1">
      <c r="A99" s="39"/>
      <c r="B99" s="45"/>
      <c r="C99" s="294" t="s">
        <v>516</v>
      </c>
      <c r="D99" s="295" t="s">
        <v>19</v>
      </c>
      <c r="E99" s="296" t="s">
        <v>19</v>
      </c>
      <c r="F99" s="297">
        <v>2074</v>
      </c>
      <c r="G99" s="39"/>
      <c r="H99" s="45"/>
    </row>
    <row r="100" s="2" customFormat="1" ht="16.8" customHeight="1">
      <c r="A100" s="39"/>
      <c r="B100" s="45"/>
      <c r="C100" s="298" t="s">
        <v>19</v>
      </c>
      <c r="D100" s="298" t="s">
        <v>515</v>
      </c>
      <c r="E100" s="18" t="s">
        <v>19</v>
      </c>
      <c r="F100" s="299">
        <v>0</v>
      </c>
      <c r="G100" s="39"/>
      <c r="H100" s="45"/>
    </row>
    <row r="101" s="2" customFormat="1" ht="16.8" customHeight="1">
      <c r="A101" s="39"/>
      <c r="B101" s="45"/>
      <c r="C101" s="298" t="s">
        <v>516</v>
      </c>
      <c r="D101" s="298" t="s">
        <v>517</v>
      </c>
      <c r="E101" s="18" t="s">
        <v>19</v>
      </c>
      <c r="F101" s="299">
        <v>2074</v>
      </c>
      <c r="G101" s="39"/>
      <c r="H101" s="45"/>
    </row>
    <row r="102" s="2" customFormat="1" ht="16.8" customHeight="1">
      <c r="A102" s="39"/>
      <c r="B102" s="45"/>
      <c r="C102" s="294" t="s">
        <v>819</v>
      </c>
      <c r="D102" s="295" t="s">
        <v>19</v>
      </c>
      <c r="E102" s="296" t="s">
        <v>19</v>
      </c>
      <c r="F102" s="297">
        <v>1326</v>
      </c>
      <c r="G102" s="39"/>
      <c r="H102" s="45"/>
    </row>
    <row r="103" s="2" customFormat="1" ht="16.8" customHeight="1">
      <c r="A103" s="39"/>
      <c r="B103" s="45"/>
      <c r="C103" s="294" t="s">
        <v>536</v>
      </c>
      <c r="D103" s="295" t="s">
        <v>19</v>
      </c>
      <c r="E103" s="296" t="s">
        <v>19</v>
      </c>
      <c r="F103" s="297">
        <v>4400</v>
      </c>
      <c r="G103" s="39"/>
      <c r="H103" s="45"/>
    </row>
    <row r="104" s="2" customFormat="1" ht="16.8" customHeight="1">
      <c r="A104" s="39"/>
      <c r="B104" s="45"/>
      <c r="C104" s="298" t="s">
        <v>19</v>
      </c>
      <c r="D104" s="298" t="s">
        <v>535</v>
      </c>
      <c r="E104" s="18" t="s">
        <v>19</v>
      </c>
      <c r="F104" s="299">
        <v>0</v>
      </c>
      <c r="G104" s="39"/>
      <c r="H104" s="45"/>
    </row>
    <row r="105" s="2" customFormat="1" ht="16.8" customHeight="1">
      <c r="A105" s="39"/>
      <c r="B105" s="45"/>
      <c r="C105" s="298" t="s">
        <v>536</v>
      </c>
      <c r="D105" s="298" t="s">
        <v>537</v>
      </c>
      <c r="E105" s="18" t="s">
        <v>19</v>
      </c>
      <c r="F105" s="299">
        <v>4400</v>
      </c>
      <c r="G105" s="39"/>
      <c r="H105" s="45"/>
    </row>
    <row r="106" s="2" customFormat="1" ht="16.8" customHeight="1">
      <c r="A106" s="39"/>
      <c r="B106" s="45"/>
      <c r="C106" s="294" t="s">
        <v>820</v>
      </c>
      <c r="D106" s="295" t="s">
        <v>19</v>
      </c>
      <c r="E106" s="296" t="s">
        <v>19</v>
      </c>
      <c r="F106" s="297">
        <v>1200</v>
      </c>
      <c r="G106" s="39"/>
      <c r="H106" s="45"/>
    </row>
    <row r="107" s="2" customFormat="1" ht="16.8" customHeight="1">
      <c r="A107" s="39"/>
      <c r="B107" s="45"/>
      <c r="C107" s="294" t="s">
        <v>497</v>
      </c>
      <c r="D107" s="295" t="s">
        <v>19</v>
      </c>
      <c r="E107" s="296" t="s">
        <v>19</v>
      </c>
      <c r="F107" s="297">
        <v>4800</v>
      </c>
      <c r="G107" s="39"/>
      <c r="H107" s="45"/>
    </row>
    <row r="108" s="2" customFormat="1" ht="16.8" customHeight="1">
      <c r="A108" s="39"/>
      <c r="B108" s="45"/>
      <c r="C108" s="298" t="s">
        <v>19</v>
      </c>
      <c r="D108" s="298" t="s">
        <v>496</v>
      </c>
      <c r="E108" s="18" t="s">
        <v>19</v>
      </c>
      <c r="F108" s="299">
        <v>0</v>
      </c>
      <c r="G108" s="39"/>
      <c r="H108" s="45"/>
    </row>
    <row r="109" s="2" customFormat="1" ht="16.8" customHeight="1">
      <c r="A109" s="39"/>
      <c r="B109" s="45"/>
      <c r="C109" s="298" t="s">
        <v>497</v>
      </c>
      <c r="D109" s="298" t="s">
        <v>498</v>
      </c>
      <c r="E109" s="18" t="s">
        <v>19</v>
      </c>
      <c r="F109" s="299">
        <v>4800</v>
      </c>
      <c r="G109" s="39"/>
      <c r="H109" s="45"/>
    </row>
    <row r="110" s="2" customFormat="1" ht="16.8" customHeight="1">
      <c r="A110" s="39"/>
      <c r="B110" s="45"/>
      <c r="C110" s="294" t="s">
        <v>573</v>
      </c>
      <c r="D110" s="295" t="s">
        <v>19</v>
      </c>
      <c r="E110" s="296" t="s">
        <v>19</v>
      </c>
      <c r="F110" s="297">
        <v>2925</v>
      </c>
      <c r="G110" s="39"/>
      <c r="H110" s="45"/>
    </row>
    <row r="111" s="2" customFormat="1" ht="16.8" customHeight="1">
      <c r="A111" s="39"/>
      <c r="B111" s="45"/>
      <c r="C111" s="294" t="s">
        <v>821</v>
      </c>
      <c r="D111" s="295" t="s">
        <v>19</v>
      </c>
      <c r="E111" s="296" t="s">
        <v>19</v>
      </c>
      <c r="F111" s="297">
        <v>632.73000000000002</v>
      </c>
      <c r="G111" s="39"/>
      <c r="H111" s="45"/>
    </row>
    <row r="112" s="2" customFormat="1" ht="16.8" customHeight="1">
      <c r="A112" s="39"/>
      <c r="B112" s="45"/>
      <c r="C112" s="294" t="s">
        <v>107</v>
      </c>
      <c r="D112" s="295" t="s">
        <v>19</v>
      </c>
      <c r="E112" s="296" t="s">
        <v>19</v>
      </c>
      <c r="F112" s="297">
        <v>3775</v>
      </c>
      <c r="G112" s="39"/>
      <c r="H112" s="45"/>
    </row>
    <row r="113" s="2" customFormat="1" ht="16.8" customHeight="1">
      <c r="A113" s="39"/>
      <c r="B113" s="45"/>
      <c r="C113" s="294" t="s">
        <v>507</v>
      </c>
      <c r="D113" s="295" t="s">
        <v>19</v>
      </c>
      <c r="E113" s="296" t="s">
        <v>19</v>
      </c>
      <c r="F113" s="297">
        <v>18200</v>
      </c>
      <c r="G113" s="39"/>
      <c r="H113" s="45"/>
    </row>
    <row r="114" s="2" customFormat="1" ht="16.8" customHeight="1">
      <c r="A114" s="39"/>
      <c r="B114" s="45"/>
      <c r="C114" s="298" t="s">
        <v>19</v>
      </c>
      <c r="D114" s="298" t="s">
        <v>506</v>
      </c>
      <c r="E114" s="18" t="s">
        <v>19</v>
      </c>
      <c r="F114" s="299">
        <v>0</v>
      </c>
      <c r="G114" s="39"/>
      <c r="H114" s="45"/>
    </row>
    <row r="115" s="2" customFormat="1" ht="16.8" customHeight="1">
      <c r="A115" s="39"/>
      <c r="B115" s="45"/>
      <c r="C115" s="298" t="s">
        <v>507</v>
      </c>
      <c r="D115" s="298" t="s">
        <v>508</v>
      </c>
      <c r="E115" s="18" t="s">
        <v>19</v>
      </c>
      <c r="F115" s="299">
        <v>18200</v>
      </c>
      <c r="G115" s="39"/>
      <c r="H115" s="45"/>
    </row>
    <row r="116" s="2" customFormat="1" ht="16.8" customHeight="1">
      <c r="A116" s="39"/>
      <c r="B116" s="45"/>
      <c r="C116" s="294" t="s">
        <v>822</v>
      </c>
      <c r="D116" s="295" t="s">
        <v>19</v>
      </c>
      <c r="E116" s="296" t="s">
        <v>19</v>
      </c>
      <c r="F116" s="297">
        <v>44.659999999999997</v>
      </c>
      <c r="G116" s="39"/>
      <c r="H116" s="45"/>
    </row>
    <row r="117" s="2" customFormat="1" ht="16.8" customHeight="1">
      <c r="A117" s="39"/>
      <c r="B117" s="45"/>
      <c r="C117" s="294" t="s">
        <v>823</v>
      </c>
      <c r="D117" s="295" t="s">
        <v>19</v>
      </c>
      <c r="E117" s="296" t="s">
        <v>19</v>
      </c>
      <c r="F117" s="297">
        <v>2.3730000000000002</v>
      </c>
      <c r="G117" s="39"/>
      <c r="H117" s="45"/>
    </row>
    <row r="118" s="2" customFormat="1" ht="16.8" customHeight="1">
      <c r="A118" s="39"/>
      <c r="B118" s="45"/>
      <c r="C118" s="294" t="s">
        <v>824</v>
      </c>
      <c r="D118" s="295" t="s">
        <v>19</v>
      </c>
      <c r="E118" s="296" t="s">
        <v>19</v>
      </c>
      <c r="F118" s="297">
        <v>425</v>
      </c>
      <c r="G118" s="39"/>
      <c r="H118" s="45"/>
    </row>
    <row r="119" s="2" customFormat="1" ht="26.4" customHeight="1">
      <c r="A119" s="39"/>
      <c r="B119" s="45"/>
      <c r="C119" s="293" t="s">
        <v>825</v>
      </c>
      <c r="D119" s="293" t="s">
        <v>90</v>
      </c>
      <c r="E119" s="39"/>
      <c r="F119" s="39"/>
      <c r="G119" s="39"/>
      <c r="H119" s="45"/>
    </row>
    <row r="120" s="2" customFormat="1" ht="16.8" customHeight="1">
      <c r="A120" s="39"/>
      <c r="B120" s="45"/>
      <c r="C120" s="294" t="s">
        <v>536</v>
      </c>
      <c r="D120" s="295" t="s">
        <v>19</v>
      </c>
      <c r="E120" s="296" t="s">
        <v>19</v>
      </c>
      <c r="F120" s="297">
        <v>4767</v>
      </c>
      <c r="G120" s="39"/>
      <c r="H120" s="45"/>
    </row>
    <row r="121" s="2" customFormat="1" ht="16.8" customHeight="1">
      <c r="A121" s="39"/>
      <c r="B121" s="45"/>
      <c r="C121" s="298" t="s">
        <v>536</v>
      </c>
      <c r="D121" s="298" t="s">
        <v>613</v>
      </c>
      <c r="E121" s="18" t="s">
        <v>19</v>
      </c>
      <c r="F121" s="299">
        <v>4767</v>
      </c>
      <c r="G121" s="39"/>
      <c r="H121" s="45"/>
    </row>
    <row r="122" s="2" customFormat="1" ht="16.8" customHeight="1">
      <c r="A122" s="39"/>
      <c r="B122" s="45"/>
      <c r="C122" s="294" t="s">
        <v>826</v>
      </c>
      <c r="D122" s="295" t="s">
        <v>19</v>
      </c>
      <c r="E122" s="296" t="s">
        <v>19</v>
      </c>
      <c r="F122" s="297">
        <v>660</v>
      </c>
      <c r="G122" s="39"/>
      <c r="H122" s="45"/>
    </row>
    <row r="123" s="2" customFormat="1" ht="16.8" customHeight="1">
      <c r="A123" s="39"/>
      <c r="B123" s="45"/>
      <c r="C123" s="294" t="s">
        <v>827</v>
      </c>
      <c r="D123" s="295" t="s">
        <v>19</v>
      </c>
      <c r="E123" s="296" t="s">
        <v>19</v>
      </c>
      <c r="F123" s="297">
        <v>141</v>
      </c>
      <c r="G123" s="39"/>
      <c r="H123" s="45"/>
    </row>
    <row r="124" s="2" customFormat="1" ht="16.8" customHeight="1">
      <c r="A124" s="39"/>
      <c r="B124" s="45"/>
      <c r="C124" s="294" t="s">
        <v>573</v>
      </c>
      <c r="D124" s="295" t="s">
        <v>19</v>
      </c>
      <c r="E124" s="296" t="s">
        <v>19</v>
      </c>
      <c r="F124" s="297">
        <v>610</v>
      </c>
      <c r="G124" s="39"/>
      <c r="H124" s="45"/>
    </row>
    <row r="125" s="2" customFormat="1" ht="16.8" customHeight="1">
      <c r="A125" s="39"/>
      <c r="B125" s="45"/>
      <c r="C125" s="298" t="s">
        <v>573</v>
      </c>
      <c r="D125" s="298" t="s">
        <v>584</v>
      </c>
      <c r="E125" s="18" t="s">
        <v>19</v>
      </c>
      <c r="F125" s="299">
        <v>610</v>
      </c>
      <c r="G125" s="39"/>
      <c r="H125" s="45"/>
    </row>
    <row r="126" s="2" customFormat="1" ht="16.8" customHeight="1">
      <c r="A126" s="39"/>
      <c r="B126" s="45"/>
      <c r="C126" s="300" t="s">
        <v>812</v>
      </c>
      <c r="D126" s="39"/>
      <c r="E126" s="39"/>
      <c r="F126" s="39"/>
      <c r="G126" s="39"/>
      <c r="H126" s="45"/>
    </row>
    <row r="127" s="2" customFormat="1" ht="16.8" customHeight="1">
      <c r="A127" s="39"/>
      <c r="B127" s="45"/>
      <c r="C127" s="298" t="s">
        <v>579</v>
      </c>
      <c r="D127" s="298" t="s">
        <v>580</v>
      </c>
      <c r="E127" s="18" t="s">
        <v>151</v>
      </c>
      <c r="F127" s="299">
        <v>610</v>
      </c>
      <c r="G127" s="39"/>
      <c r="H127" s="45"/>
    </row>
    <row r="128" s="2" customFormat="1" ht="16.8" customHeight="1">
      <c r="A128" s="39"/>
      <c r="B128" s="45"/>
      <c r="C128" s="298" t="s">
        <v>182</v>
      </c>
      <c r="D128" s="298" t="s">
        <v>183</v>
      </c>
      <c r="E128" s="18" t="s">
        <v>151</v>
      </c>
      <c r="F128" s="299">
        <v>610</v>
      </c>
      <c r="G128" s="39"/>
      <c r="H128" s="45"/>
    </row>
    <row r="129" s="2" customFormat="1" ht="16.8" customHeight="1">
      <c r="A129" s="39"/>
      <c r="B129" s="45"/>
      <c r="C129" s="294" t="s">
        <v>507</v>
      </c>
      <c r="D129" s="295" t="s">
        <v>19</v>
      </c>
      <c r="E129" s="296" t="s">
        <v>19</v>
      </c>
      <c r="F129" s="297">
        <v>2893</v>
      </c>
      <c r="G129" s="39"/>
      <c r="H129" s="45"/>
    </row>
    <row r="130" s="2" customFormat="1" ht="16.8" customHeight="1">
      <c r="A130" s="39"/>
      <c r="B130" s="45"/>
      <c r="C130" s="298" t="s">
        <v>507</v>
      </c>
      <c r="D130" s="298" t="s">
        <v>591</v>
      </c>
      <c r="E130" s="18" t="s">
        <v>19</v>
      </c>
      <c r="F130" s="299">
        <v>2893</v>
      </c>
      <c r="G130" s="39"/>
      <c r="H130" s="45"/>
    </row>
    <row r="131" s="2" customFormat="1" ht="16.8" customHeight="1">
      <c r="A131" s="39"/>
      <c r="B131" s="45"/>
      <c r="C131" s="300" t="s">
        <v>812</v>
      </c>
      <c r="D131" s="39"/>
      <c r="E131" s="39"/>
      <c r="F131" s="39"/>
      <c r="G131" s="39"/>
      <c r="H131" s="45"/>
    </row>
    <row r="132" s="2" customFormat="1" ht="16.8" customHeight="1">
      <c r="A132" s="39"/>
      <c r="B132" s="45"/>
      <c r="C132" s="298" t="s">
        <v>585</v>
      </c>
      <c r="D132" s="298" t="s">
        <v>586</v>
      </c>
      <c r="E132" s="18" t="s">
        <v>151</v>
      </c>
      <c r="F132" s="299">
        <v>2314.4000000000001</v>
      </c>
      <c r="G132" s="39"/>
      <c r="H132" s="45"/>
    </row>
    <row r="133" s="2" customFormat="1" ht="16.8" customHeight="1">
      <c r="A133" s="39"/>
      <c r="B133" s="45"/>
      <c r="C133" s="298" t="s">
        <v>594</v>
      </c>
      <c r="D133" s="298" t="s">
        <v>595</v>
      </c>
      <c r="E133" s="18" t="s">
        <v>151</v>
      </c>
      <c r="F133" s="299">
        <v>578.60000000000002</v>
      </c>
      <c r="G133" s="39"/>
      <c r="H133" s="45"/>
    </row>
    <row r="134" s="2" customFormat="1" ht="16.8" customHeight="1">
      <c r="A134" s="39"/>
      <c r="B134" s="45"/>
      <c r="C134" s="298" t="s">
        <v>509</v>
      </c>
      <c r="D134" s="298" t="s">
        <v>510</v>
      </c>
      <c r="E134" s="18" t="s">
        <v>151</v>
      </c>
      <c r="F134" s="299">
        <v>5786</v>
      </c>
      <c r="G134" s="39"/>
      <c r="H134" s="45"/>
    </row>
    <row r="135" s="2" customFormat="1" ht="16.8" customHeight="1">
      <c r="A135" s="39"/>
      <c r="B135" s="45"/>
      <c r="C135" s="298" t="s">
        <v>192</v>
      </c>
      <c r="D135" s="298" t="s">
        <v>193</v>
      </c>
      <c r="E135" s="18" t="s">
        <v>151</v>
      </c>
      <c r="F135" s="299">
        <v>2893</v>
      </c>
      <c r="G135" s="39"/>
      <c r="H135" s="45"/>
    </row>
    <row r="136" s="2" customFormat="1" ht="26.4" customHeight="1">
      <c r="A136" s="39"/>
      <c r="B136" s="45"/>
      <c r="C136" s="293" t="s">
        <v>828</v>
      </c>
      <c r="D136" s="293" t="s">
        <v>93</v>
      </c>
      <c r="E136" s="39"/>
      <c r="F136" s="39"/>
      <c r="G136" s="39"/>
      <c r="H136" s="45"/>
    </row>
    <row r="137" s="2" customFormat="1" ht="16.8" customHeight="1">
      <c r="A137" s="39"/>
      <c r="B137" s="45"/>
      <c r="C137" s="294" t="s">
        <v>536</v>
      </c>
      <c r="D137" s="295" t="s">
        <v>19</v>
      </c>
      <c r="E137" s="296" t="s">
        <v>19</v>
      </c>
      <c r="F137" s="297">
        <v>1986</v>
      </c>
      <c r="G137" s="39"/>
      <c r="H137" s="45"/>
    </row>
    <row r="138" s="2" customFormat="1" ht="16.8" customHeight="1">
      <c r="A138" s="39"/>
      <c r="B138" s="45"/>
      <c r="C138" s="298" t="s">
        <v>19</v>
      </c>
      <c r="D138" s="298" t="s">
        <v>698</v>
      </c>
      <c r="E138" s="18" t="s">
        <v>19</v>
      </c>
      <c r="F138" s="299">
        <v>0</v>
      </c>
      <c r="G138" s="39"/>
      <c r="H138" s="45"/>
    </row>
    <row r="139" s="2" customFormat="1" ht="16.8" customHeight="1">
      <c r="A139" s="39"/>
      <c r="B139" s="45"/>
      <c r="C139" s="298" t="s">
        <v>19</v>
      </c>
      <c r="D139" s="298" t="s">
        <v>699</v>
      </c>
      <c r="E139" s="18" t="s">
        <v>19</v>
      </c>
      <c r="F139" s="299">
        <v>1400</v>
      </c>
      <c r="G139" s="39"/>
      <c r="H139" s="45"/>
    </row>
    <row r="140" s="2" customFormat="1" ht="16.8" customHeight="1">
      <c r="A140" s="39"/>
      <c r="B140" s="45"/>
      <c r="C140" s="298" t="s">
        <v>19</v>
      </c>
      <c r="D140" s="298" t="s">
        <v>700</v>
      </c>
      <c r="E140" s="18" t="s">
        <v>19</v>
      </c>
      <c r="F140" s="299">
        <v>0</v>
      </c>
      <c r="G140" s="39"/>
      <c r="H140" s="45"/>
    </row>
    <row r="141" s="2" customFormat="1" ht="16.8" customHeight="1">
      <c r="A141" s="39"/>
      <c r="B141" s="45"/>
      <c r="C141" s="298" t="s">
        <v>19</v>
      </c>
      <c r="D141" s="298" t="s">
        <v>701</v>
      </c>
      <c r="E141" s="18" t="s">
        <v>19</v>
      </c>
      <c r="F141" s="299">
        <v>586</v>
      </c>
      <c r="G141" s="39"/>
      <c r="H141" s="45"/>
    </row>
    <row r="142" s="2" customFormat="1" ht="16.8" customHeight="1">
      <c r="A142" s="39"/>
      <c r="B142" s="45"/>
      <c r="C142" s="298" t="s">
        <v>536</v>
      </c>
      <c r="D142" s="298" t="s">
        <v>172</v>
      </c>
      <c r="E142" s="18" t="s">
        <v>19</v>
      </c>
      <c r="F142" s="299">
        <v>1986</v>
      </c>
      <c r="G142" s="39"/>
      <c r="H142" s="45"/>
    </row>
    <row r="143" s="2" customFormat="1" ht="16.8" customHeight="1">
      <c r="A143" s="39"/>
      <c r="B143" s="45"/>
      <c r="C143" s="294" t="s">
        <v>829</v>
      </c>
      <c r="D143" s="295" t="s">
        <v>19</v>
      </c>
      <c r="E143" s="296" t="s">
        <v>19</v>
      </c>
      <c r="F143" s="297">
        <v>4400</v>
      </c>
      <c r="G143" s="39"/>
      <c r="H143" s="45"/>
    </row>
    <row r="144" s="2" customFormat="1" ht="16.8" customHeight="1">
      <c r="A144" s="39"/>
      <c r="B144" s="45"/>
      <c r="C144" s="294" t="s">
        <v>656</v>
      </c>
      <c r="D144" s="295" t="s">
        <v>19</v>
      </c>
      <c r="E144" s="296" t="s">
        <v>19</v>
      </c>
      <c r="F144" s="297">
        <v>1910</v>
      </c>
      <c r="G144" s="39"/>
      <c r="H144" s="45"/>
    </row>
    <row r="145" s="2" customFormat="1" ht="16.8" customHeight="1">
      <c r="A145" s="39"/>
      <c r="B145" s="45"/>
      <c r="C145" s="298" t="s">
        <v>19</v>
      </c>
      <c r="D145" s="298" t="s">
        <v>687</v>
      </c>
      <c r="E145" s="18" t="s">
        <v>19</v>
      </c>
      <c r="F145" s="299">
        <v>0</v>
      </c>
      <c r="G145" s="39"/>
      <c r="H145" s="45"/>
    </row>
    <row r="146" s="2" customFormat="1" ht="16.8" customHeight="1">
      <c r="A146" s="39"/>
      <c r="B146" s="45"/>
      <c r="C146" s="298" t="s">
        <v>656</v>
      </c>
      <c r="D146" s="298" t="s">
        <v>573</v>
      </c>
      <c r="E146" s="18" t="s">
        <v>19</v>
      </c>
      <c r="F146" s="299">
        <v>1910</v>
      </c>
      <c r="G146" s="39"/>
      <c r="H146" s="45"/>
    </row>
    <row r="147" s="2" customFormat="1" ht="16.8" customHeight="1">
      <c r="A147" s="39"/>
      <c r="B147" s="45"/>
      <c r="C147" s="300" t="s">
        <v>812</v>
      </c>
      <c r="D147" s="39"/>
      <c r="E147" s="39"/>
      <c r="F147" s="39"/>
      <c r="G147" s="39"/>
      <c r="H147" s="45"/>
    </row>
    <row r="148" s="2" customFormat="1" ht="16.8" customHeight="1">
      <c r="A148" s="39"/>
      <c r="B148" s="45"/>
      <c r="C148" s="298" t="s">
        <v>682</v>
      </c>
      <c r="D148" s="298" t="s">
        <v>683</v>
      </c>
      <c r="E148" s="18" t="s">
        <v>151</v>
      </c>
      <c r="F148" s="299">
        <v>1910</v>
      </c>
      <c r="G148" s="39"/>
      <c r="H148" s="45"/>
    </row>
    <row r="149" s="2" customFormat="1" ht="16.8" customHeight="1">
      <c r="A149" s="39"/>
      <c r="B149" s="45"/>
      <c r="C149" s="298" t="s">
        <v>529</v>
      </c>
      <c r="D149" s="298" t="s">
        <v>530</v>
      </c>
      <c r="E149" s="18" t="s">
        <v>151</v>
      </c>
      <c r="F149" s="299">
        <v>2338</v>
      </c>
      <c r="G149" s="39"/>
      <c r="H149" s="45"/>
    </row>
    <row r="150" s="2" customFormat="1" ht="16.8" customHeight="1">
      <c r="A150" s="39"/>
      <c r="B150" s="45"/>
      <c r="C150" s="294" t="s">
        <v>573</v>
      </c>
      <c r="D150" s="295" t="s">
        <v>19</v>
      </c>
      <c r="E150" s="296" t="s">
        <v>19</v>
      </c>
      <c r="F150" s="297">
        <v>1910</v>
      </c>
      <c r="G150" s="39"/>
      <c r="H150" s="45"/>
    </row>
    <row r="151" s="2" customFormat="1" ht="16.8" customHeight="1">
      <c r="A151" s="39"/>
      <c r="B151" s="45"/>
      <c r="C151" s="298" t="s">
        <v>573</v>
      </c>
      <c r="D151" s="298" t="s">
        <v>661</v>
      </c>
      <c r="E151" s="18" t="s">
        <v>19</v>
      </c>
      <c r="F151" s="299">
        <v>1910</v>
      </c>
      <c r="G151" s="39"/>
      <c r="H151" s="45"/>
    </row>
    <row r="152" s="2" customFormat="1" ht="16.8" customHeight="1">
      <c r="A152" s="39"/>
      <c r="B152" s="45"/>
      <c r="C152" s="300" t="s">
        <v>812</v>
      </c>
      <c r="D152" s="39"/>
      <c r="E152" s="39"/>
      <c r="F152" s="39"/>
      <c r="G152" s="39"/>
      <c r="H152" s="45"/>
    </row>
    <row r="153" s="2" customFormat="1" ht="16.8" customHeight="1">
      <c r="A153" s="39"/>
      <c r="B153" s="45"/>
      <c r="C153" s="298" t="s">
        <v>490</v>
      </c>
      <c r="D153" s="298" t="s">
        <v>491</v>
      </c>
      <c r="E153" s="18" t="s">
        <v>151</v>
      </c>
      <c r="F153" s="299">
        <v>1910</v>
      </c>
      <c r="G153" s="39"/>
      <c r="H153" s="45"/>
    </row>
    <row r="154" s="2" customFormat="1" ht="16.8" customHeight="1">
      <c r="A154" s="39"/>
      <c r="B154" s="45"/>
      <c r="C154" s="298" t="s">
        <v>682</v>
      </c>
      <c r="D154" s="298" t="s">
        <v>683</v>
      </c>
      <c r="E154" s="18" t="s">
        <v>151</v>
      </c>
      <c r="F154" s="299">
        <v>1910</v>
      </c>
      <c r="G154" s="39"/>
      <c r="H154" s="45"/>
    </row>
    <row r="155" s="2" customFormat="1" ht="16.8" customHeight="1">
      <c r="A155" s="39"/>
      <c r="B155" s="45"/>
      <c r="C155" s="294" t="s">
        <v>507</v>
      </c>
      <c r="D155" s="295" t="s">
        <v>19</v>
      </c>
      <c r="E155" s="296" t="s">
        <v>19</v>
      </c>
      <c r="F155" s="297">
        <v>2414</v>
      </c>
      <c r="G155" s="39"/>
      <c r="H155" s="45"/>
    </row>
    <row r="156" s="2" customFormat="1" ht="16.8" customHeight="1">
      <c r="A156" s="39"/>
      <c r="B156" s="45"/>
      <c r="C156" s="298" t="s">
        <v>19</v>
      </c>
      <c r="D156" s="298" t="s">
        <v>669</v>
      </c>
      <c r="E156" s="18" t="s">
        <v>19</v>
      </c>
      <c r="F156" s="299">
        <v>0</v>
      </c>
      <c r="G156" s="39"/>
      <c r="H156" s="45"/>
    </row>
    <row r="157" s="2" customFormat="1" ht="16.8" customHeight="1">
      <c r="A157" s="39"/>
      <c r="B157" s="45"/>
      <c r="C157" s="298" t="s">
        <v>19</v>
      </c>
      <c r="D157" s="298" t="s">
        <v>670</v>
      </c>
      <c r="E157" s="18" t="s">
        <v>19</v>
      </c>
      <c r="F157" s="299">
        <v>1090</v>
      </c>
      <c r="G157" s="39"/>
      <c r="H157" s="45"/>
    </row>
    <row r="158" s="2" customFormat="1" ht="16.8" customHeight="1">
      <c r="A158" s="39"/>
      <c r="B158" s="45"/>
      <c r="C158" s="298" t="s">
        <v>19</v>
      </c>
      <c r="D158" s="298" t="s">
        <v>671</v>
      </c>
      <c r="E158" s="18" t="s">
        <v>19</v>
      </c>
      <c r="F158" s="299">
        <v>0</v>
      </c>
      <c r="G158" s="39"/>
      <c r="H158" s="45"/>
    </row>
    <row r="159" s="2" customFormat="1" ht="16.8" customHeight="1">
      <c r="A159" s="39"/>
      <c r="B159" s="45"/>
      <c r="C159" s="298" t="s">
        <v>19</v>
      </c>
      <c r="D159" s="298" t="s">
        <v>672</v>
      </c>
      <c r="E159" s="18" t="s">
        <v>19</v>
      </c>
      <c r="F159" s="299">
        <v>896</v>
      </c>
      <c r="G159" s="39"/>
      <c r="H159" s="45"/>
    </row>
    <row r="160" s="2" customFormat="1" ht="16.8" customHeight="1">
      <c r="A160" s="39"/>
      <c r="B160" s="45"/>
      <c r="C160" s="298" t="s">
        <v>19</v>
      </c>
      <c r="D160" s="298" t="s">
        <v>673</v>
      </c>
      <c r="E160" s="18" t="s">
        <v>19</v>
      </c>
      <c r="F160" s="299">
        <v>0</v>
      </c>
      <c r="G160" s="39"/>
      <c r="H160" s="45"/>
    </row>
    <row r="161" s="2" customFormat="1" ht="16.8" customHeight="1">
      <c r="A161" s="39"/>
      <c r="B161" s="45"/>
      <c r="C161" s="298" t="s">
        <v>19</v>
      </c>
      <c r="D161" s="298" t="s">
        <v>674</v>
      </c>
      <c r="E161" s="18" t="s">
        <v>19</v>
      </c>
      <c r="F161" s="299">
        <v>228</v>
      </c>
      <c r="G161" s="39"/>
      <c r="H161" s="45"/>
    </row>
    <row r="162" s="2" customFormat="1" ht="16.8" customHeight="1">
      <c r="A162" s="39"/>
      <c r="B162" s="45"/>
      <c r="C162" s="298" t="s">
        <v>19</v>
      </c>
      <c r="D162" s="298" t="s">
        <v>675</v>
      </c>
      <c r="E162" s="18" t="s">
        <v>19</v>
      </c>
      <c r="F162" s="299">
        <v>0</v>
      </c>
      <c r="G162" s="39"/>
      <c r="H162" s="45"/>
    </row>
    <row r="163" s="2" customFormat="1" ht="16.8" customHeight="1">
      <c r="A163" s="39"/>
      <c r="B163" s="45"/>
      <c r="C163" s="298" t="s">
        <v>19</v>
      </c>
      <c r="D163" s="298" t="s">
        <v>625</v>
      </c>
      <c r="E163" s="18" t="s">
        <v>19</v>
      </c>
      <c r="F163" s="299">
        <v>200</v>
      </c>
      <c r="G163" s="39"/>
      <c r="H163" s="45"/>
    </row>
    <row r="164" s="2" customFormat="1" ht="16.8" customHeight="1">
      <c r="A164" s="39"/>
      <c r="B164" s="45"/>
      <c r="C164" s="298" t="s">
        <v>507</v>
      </c>
      <c r="D164" s="298" t="s">
        <v>172</v>
      </c>
      <c r="E164" s="18" t="s">
        <v>19</v>
      </c>
      <c r="F164" s="299">
        <v>2414</v>
      </c>
      <c r="G164" s="39"/>
      <c r="H164" s="45"/>
    </row>
    <row r="165" s="2" customFormat="1" ht="16.8" customHeight="1">
      <c r="A165" s="39"/>
      <c r="B165" s="45"/>
      <c r="C165" s="300" t="s">
        <v>812</v>
      </c>
      <c r="D165" s="39"/>
      <c r="E165" s="39"/>
      <c r="F165" s="39"/>
      <c r="G165" s="39"/>
      <c r="H165" s="45"/>
    </row>
    <row r="166" s="2" customFormat="1" ht="16.8" customHeight="1">
      <c r="A166" s="39"/>
      <c r="B166" s="45"/>
      <c r="C166" s="298" t="s">
        <v>662</v>
      </c>
      <c r="D166" s="298" t="s">
        <v>663</v>
      </c>
      <c r="E166" s="18" t="s">
        <v>151</v>
      </c>
      <c r="F166" s="299">
        <v>2414</v>
      </c>
      <c r="G166" s="39"/>
      <c r="H166" s="45"/>
    </row>
    <row r="167" s="2" customFormat="1" ht="16.8" customHeight="1">
      <c r="A167" s="39"/>
      <c r="B167" s="45"/>
      <c r="C167" s="298" t="s">
        <v>509</v>
      </c>
      <c r="D167" s="298" t="s">
        <v>510</v>
      </c>
      <c r="E167" s="18" t="s">
        <v>151</v>
      </c>
      <c r="F167" s="299">
        <v>2414</v>
      </c>
      <c r="G167" s="39"/>
      <c r="H167" s="45"/>
    </row>
    <row r="168" s="2" customFormat="1" ht="7.44" customHeight="1">
      <c r="A168" s="39"/>
      <c r="B168" s="168"/>
      <c r="C168" s="169"/>
      <c r="D168" s="169"/>
      <c r="E168" s="169"/>
      <c r="F168" s="169"/>
      <c r="G168" s="169"/>
      <c r="H168" s="45"/>
    </row>
    <row r="169" s="2" customFormat="1">
      <c r="A169" s="39"/>
      <c r="B169" s="39"/>
      <c r="C169" s="39"/>
      <c r="D169" s="39"/>
      <c r="E169" s="39"/>
      <c r="F169" s="39"/>
      <c r="G169" s="39"/>
      <c r="H169" s="39"/>
    </row>
  </sheetData>
  <sheetProtection sheet="1" formatColumns="0" formatRows="0" objects="1" scenarios="1" spinCount="100000" saltValue="B7l9Kh36VBCFjDw7C0uuj/bcWsTz8/2kDo/ccEW5dTHuFauV9QNkdmoG7ViVGfkSNRCRbQEXiGFGcCCnVlumMQ==" hashValue="IeTxgZ1gYYkT++ryC9kjPGA2sDml+jBzLOBApBJrhWEaYrWO+gjkKu/bfNCHHsCjYXJuYQRfiCixAC7yzZOzAg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301" customWidth="1"/>
    <col min="2" max="2" width="1.667969" style="301" customWidth="1"/>
    <col min="3" max="4" width="5" style="301" customWidth="1"/>
    <col min="5" max="5" width="11.66016" style="301" customWidth="1"/>
    <col min="6" max="6" width="9.160156" style="301" customWidth="1"/>
    <col min="7" max="7" width="5" style="301" customWidth="1"/>
    <col min="8" max="8" width="77.83203" style="301" customWidth="1"/>
    <col min="9" max="10" width="20" style="301" customWidth="1"/>
    <col min="11" max="11" width="1.667969" style="301" customWidth="1"/>
  </cols>
  <sheetData>
    <row r="1" s="1" customFormat="1" ht="37.5" customHeight="1"/>
    <row r="2" s="1" customFormat="1" ht="7.5" customHeight="1">
      <c r="B2" s="302"/>
      <c r="C2" s="303"/>
      <c r="D2" s="303"/>
      <c r="E2" s="303"/>
      <c r="F2" s="303"/>
      <c r="G2" s="303"/>
      <c r="H2" s="303"/>
      <c r="I2" s="303"/>
      <c r="J2" s="303"/>
      <c r="K2" s="304"/>
    </row>
    <row r="3" s="16" customFormat="1" ht="45" customHeight="1">
      <c r="B3" s="305"/>
      <c r="C3" s="306" t="s">
        <v>830</v>
      </c>
      <c r="D3" s="306"/>
      <c r="E3" s="306"/>
      <c r="F3" s="306"/>
      <c r="G3" s="306"/>
      <c r="H3" s="306"/>
      <c r="I3" s="306"/>
      <c r="J3" s="306"/>
      <c r="K3" s="307"/>
    </row>
    <row r="4" s="1" customFormat="1" ht="25.5" customHeight="1">
      <c r="B4" s="308"/>
      <c r="C4" s="309" t="s">
        <v>831</v>
      </c>
      <c r="D4" s="309"/>
      <c r="E4" s="309"/>
      <c r="F4" s="309"/>
      <c r="G4" s="309"/>
      <c r="H4" s="309"/>
      <c r="I4" s="309"/>
      <c r="J4" s="309"/>
      <c r="K4" s="310"/>
    </row>
    <row r="5" s="1" customFormat="1" ht="5.25" customHeight="1">
      <c r="B5" s="308"/>
      <c r="C5" s="311"/>
      <c r="D5" s="311"/>
      <c r="E5" s="311"/>
      <c r="F5" s="311"/>
      <c r="G5" s="311"/>
      <c r="H5" s="311"/>
      <c r="I5" s="311"/>
      <c r="J5" s="311"/>
      <c r="K5" s="310"/>
    </row>
    <row r="6" s="1" customFormat="1" ht="15" customHeight="1">
      <c r="B6" s="308"/>
      <c r="C6" s="312" t="s">
        <v>832</v>
      </c>
      <c r="D6" s="312"/>
      <c r="E6" s="312"/>
      <c r="F6" s="312"/>
      <c r="G6" s="312"/>
      <c r="H6" s="312"/>
      <c r="I6" s="312"/>
      <c r="J6" s="312"/>
      <c r="K6" s="310"/>
    </row>
    <row r="7" s="1" customFormat="1" ht="15" customHeight="1">
      <c r="B7" s="313"/>
      <c r="C7" s="312" t="s">
        <v>833</v>
      </c>
      <c r="D7" s="312"/>
      <c r="E7" s="312"/>
      <c r="F7" s="312"/>
      <c r="G7" s="312"/>
      <c r="H7" s="312"/>
      <c r="I7" s="312"/>
      <c r="J7" s="312"/>
      <c r="K7" s="310"/>
    </row>
    <row r="8" s="1" customFormat="1" ht="12.75" customHeight="1">
      <c r="B8" s="313"/>
      <c r="C8" s="312"/>
      <c r="D8" s="312"/>
      <c r="E8" s="312"/>
      <c r="F8" s="312"/>
      <c r="G8" s="312"/>
      <c r="H8" s="312"/>
      <c r="I8" s="312"/>
      <c r="J8" s="312"/>
      <c r="K8" s="310"/>
    </row>
    <row r="9" s="1" customFormat="1" ht="15" customHeight="1">
      <c r="B9" s="313"/>
      <c r="C9" s="312" t="s">
        <v>834</v>
      </c>
      <c r="D9" s="312"/>
      <c r="E9" s="312"/>
      <c r="F9" s="312"/>
      <c r="G9" s="312"/>
      <c r="H9" s="312"/>
      <c r="I9" s="312"/>
      <c r="J9" s="312"/>
      <c r="K9" s="310"/>
    </row>
    <row r="10" s="1" customFormat="1" ht="15" customHeight="1">
      <c r="B10" s="313"/>
      <c r="C10" s="312"/>
      <c r="D10" s="312" t="s">
        <v>835</v>
      </c>
      <c r="E10" s="312"/>
      <c r="F10" s="312"/>
      <c r="G10" s="312"/>
      <c r="H10" s="312"/>
      <c r="I10" s="312"/>
      <c r="J10" s="312"/>
      <c r="K10" s="310"/>
    </row>
    <row r="11" s="1" customFormat="1" ht="15" customHeight="1">
      <c r="B11" s="313"/>
      <c r="C11" s="314"/>
      <c r="D11" s="312" t="s">
        <v>836</v>
      </c>
      <c r="E11" s="312"/>
      <c r="F11" s="312"/>
      <c r="G11" s="312"/>
      <c r="H11" s="312"/>
      <c r="I11" s="312"/>
      <c r="J11" s="312"/>
      <c r="K11" s="310"/>
    </row>
    <row r="12" s="1" customFormat="1" ht="15" customHeight="1">
      <c r="B12" s="313"/>
      <c r="C12" s="314"/>
      <c r="D12" s="312"/>
      <c r="E12" s="312"/>
      <c r="F12" s="312"/>
      <c r="G12" s="312"/>
      <c r="H12" s="312"/>
      <c r="I12" s="312"/>
      <c r="J12" s="312"/>
      <c r="K12" s="310"/>
    </row>
    <row r="13" s="1" customFormat="1" ht="15" customHeight="1">
      <c r="B13" s="313"/>
      <c r="C13" s="314"/>
      <c r="D13" s="315" t="s">
        <v>837</v>
      </c>
      <c r="E13" s="312"/>
      <c r="F13" s="312"/>
      <c r="G13" s="312"/>
      <c r="H13" s="312"/>
      <c r="I13" s="312"/>
      <c r="J13" s="312"/>
      <c r="K13" s="310"/>
    </row>
    <row r="14" s="1" customFormat="1" ht="12.75" customHeight="1">
      <c r="B14" s="313"/>
      <c r="C14" s="314"/>
      <c r="D14" s="314"/>
      <c r="E14" s="314"/>
      <c r="F14" s="314"/>
      <c r="G14" s="314"/>
      <c r="H14" s="314"/>
      <c r="I14" s="314"/>
      <c r="J14" s="314"/>
      <c r="K14" s="310"/>
    </row>
    <row r="15" s="1" customFormat="1" ht="15" customHeight="1">
      <c r="B15" s="313"/>
      <c r="C15" s="314"/>
      <c r="D15" s="312" t="s">
        <v>838</v>
      </c>
      <c r="E15" s="312"/>
      <c r="F15" s="312"/>
      <c r="G15" s="312"/>
      <c r="H15" s="312"/>
      <c r="I15" s="312"/>
      <c r="J15" s="312"/>
      <c r="K15" s="310"/>
    </row>
    <row r="16" s="1" customFormat="1" ht="15" customHeight="1">
      <c r="B16" s="313"/>
      <c r="C16" s="314"/>
      <c r="D16" s="312" t="s">
        <v>839</v>
      </c>
      <c r="E16" s="312"/>
      <c r="F16" s="312"/>
      <c r="G16" s="312"/>
      <c r="H16" s="312"/>
      <c r="I16" s="312"/>
      <c r="J16" s="312"/>
      <c r="K16" s="310"/>
    </row>
    <row r="17" s="1" customFormat="1" ht="15" customHeight="1">
      <c r="B17" s="313"/>
      <c r="C17" s="314"/>
      <c r="D17" s="312" t="s">
        <v>840</v>
      </c>
      <c r="E17" s="312"/>
      <c r="F17" s="312"/>
      <c r="G17" s="312"/>
      <c r="H17" s="312"/>
      <c r="I17" s="312"/>
      <c r="J17" s="312"/>
      <c r="K17" s="310"/>
    </row>
    <row r="18" s="1" customFormat="1" ht="15" customHeight="1">
      <c r="B18" s="313"/>
      <c r="C18" s="314"/>
      <c r="D18" s="314"/>
      <c r="E18" s="316" t="s">
        <v>77</v>
      </c>
      <c r="F18" s="312" t="s">
        <v>841</v>
      </c>
      <c r="G18" s="312"/>
      <c r="H18" s="312"/>
      <c r="I18" s="312"/>
      <c r="J18" s="312"/>
      <c r="K18" s="310"/>
    </row>
    <row r="19" s="1" customFormat="1" ht="15" customHeight="1">
      <c r="B19" s="313"/>
      <c r="C19" s="314"/>
      <c r="D19" s="314"/>
      <c r="E19" s="316" t="s">
        <v>842</v>
      </c>
      <c r="F19" s="312" t="s">
        <v>843</v>
      </c>
      <c r="G19" s="312"/>
      <c r="H19" s="312"/>
      <c r="I19" s="312"/>
      <c r="J19" s="312"/>
      <c r="K19" s="310"/>
    </row>
    <row r="20" s="1" customFormat="1" ht="15" customHeight="1">
      <c r="B20" s="313"/>
      <c r="C20" s="314"/>
      <c r="D20" s="314"/>
      <c r="E20" s="316" t="s">
        <v>844</v>
      </c>
      <c r="F20" s="312" t="s">
        <v>845</v>
      </c>
      <c r="G20" s="312"/>
      <c r="H20" s="312"/>
      <c r="I20" s="312"/>
      <c r="J20" s="312"/>
      <c r="K20" s="310"/>
    </row>
    <row r="21" s="1" customFormat="1" ht="15" customHeight="1">
      <c r="B21" s="313"/>
      <c r="C21" s="314"/>
      <c r="D21" s="314"/>
      <c r="E21" s="316" t="s">
        <v>95</v>
      </c>
      <c r="F21" s="312" t="s">
        <v>846</v>
      </c>
      <c r="G21" s="312"/>
      <c r="H21" s="312"/>
      <c r="I21" s="312"/>
      <c r="J21" s="312"/>
      <c r="K21" s="310"/>
    </row>
    <row r="22" s="1" customFormat="1" ht="15" customHeight="1">
      <c r="B22" s="313"/>
      <c r="C22" s="314"/>
      <c r="D22" s="314"/>
      <c r="E22" s="316" t="s">
        <v>847</v>
      </c>
      <c r="F22" s="312" t="s">
        <v>848</v>
      </c>
      <c r="G22" s="312"/>
      <c r="H22" s="312"/>
      <c r="I22" s="312"/>
      <c r="J22" s="312"/>
      <c r="K22" s="310"/>
    </row>
    <row r="23" s="1" customFormat="1" ht="15" customHeight="1">
      <c r="B23" s="313"/>
      <c r="C23" s="314"/>
      <c r="D23" s="314"/>
      <c r="E23" s="316" t="s">
        <v>82</v>
      </c>
      <c r="F23" s="312" t="s">
        <v>849</v>
      </c>
      <c r="G23" s="312"/>
      <c r="H23" s="312"/>
      <c r="I23" s="312"/>
      <c r="J23" s="312"/>
      <c r="K23" s="310"/>
    </row>
    <row r="24" s="1" customFormat="1" ht="12.75" customHeight="1">
      <c r="B24" s="313"/>
      <c r="C24" s="314"/>
      <c r="D24" s="314"/>
      <c r="E24" s="314"/>
      <c r="F24" s="314"/>
      <c r="G24" s="314"/>
      <c r="H24" s="314"/>
      <c r="I24" s="314"/>
      <c r="J24" s="314"/>
      <c r="K24" s="310"/>
    </row>
    <row r="25" s="1" customFormat="1" ht="15" customHeight="1">
      <c r="B25" s="313"/>
      <c r="C25" s="312" t="s">
        <v>850</v>
      </c>
      <c r="D25" s="312"/>
      <c r="E25" s="312"/>
      <c r="F25" s="312"/>
      <c r="G25" s="312"/>
      <c r="H25" s="312"/>
      <c r="I25" s="312"/>
      <c r="J25" s="312"/>
      <c r="K25" s="310"/>
    </row>
    <row r="26" s="1" customFormat="1" ht="15" customHeight="1">
      <c r="B26" s="313"/>
      <c r="C26" s="312" t="s">
        <v>851</v>
      </c>
      <c r="D26" s="312"/>
      <c r="E26" s="312"/>
      <c r="F26" s="312"/>
      <c r="G26" s="312"/>
      <c r="H26" s="312"/>
      <c r="I26" s="312"/>
      <c r="J26" s="312"/>
      <c r="K26" s="310"/>
    </row>
    <row r="27" s="1" customFormat="1" ht="15" customHeight="1">
      <c r="B27" s="313"/>
      <c r="C27" s="312"/>
      <c r="D27" s="312" t="s">
        <v>852</v>
      </c>
      <c r="E27" s="312"/>
      <c r="F27" s="312"/>
      <c r="G27" s="312"/>
      <c r="H27" s="312"/>
      <c r="I27" s="312"/>
      <c r="J27" s="312"/>
      <c r="K27" s="310"/>
    </row>
    <row r="28" s="1" customFormat="1" ht="15" customHeight="1">
      <c r="B28" s="313"/>
      <c r="C28" s="314"/>
      <c r="D28" s="312" t="s">
        <v>853</v>
      </c>
      <c r="E28" s="312"/>
      <c r="F28" s="312"/>
      <c r="G28" s="312"/>
      <c r="H28" s="312"/>
      <c r="I28" s="312"/>
      <c r="J28" s="312"/>
      <c r="K28" s="310"/>
    </row>
    <row r="29" s="1" customFormat="1" ht="12.75" customHeight="1">
      <c r="B29" s="313"/>
      <c r="C29" s="314"/>
      <c r="D29" s="314"/>
      <c r="E29" s="314"/>
      <c r="F29" s="314"/>
      <c r="G29" s="314"/>
      <c r="H29" s="314"/>
      <c r="I29" s="314"/>
      <c r="J29" s="314"/>
      <c r="K29" s="310"/>
    </row>
    <row r="30" s="1" customFormat="1" ht="15" customHeight="1">
      <c r="B30" s="313"/>
      <c r="C30" s="314"/>
      <c r="D30" s="312" t="s">
        <v>854</v>
      </c>
      <c r="E30" s="312"/>
      <c r="F30" s="312"/>
      <c r="G30" s="312"/>
      <c r="H30" s="312"/>
      <c r="I30" s="312"/>
      <c r="J30" s="312"/>
      <c r="K30" s="310"/>
    </row>
    <row r="31" s="1" customFormat="1" ht="15" customHeight="1">
      <c r="B31" s="313"/>
      <c r="C31" s="314"/>
      <c r="D31" s="312" t="s">
        <v>855</v>
      </c>
      <c r="E31" s="312"/>
      <c r="F31" s="312"/>
      <c r="G31" s="312"/>
      <c r="H31" s="312"/>
      <c r="I31" s="312"/>
      <c r="J31" s="312"/>
      <c r="K31" s="310"/>
    </row>
    <row r="32" s="1" customFormat="1" ht="12.75" customHeight="1">
      <c r="B32" s="313"/>
      <c r="C32" s="314"/>
      <c r="D32" s="314"/>
      <c r="E32" s="314"/>
      <c r="F32" s="314"/>
      <c r="G32" s="314"/>
      <c r="H32" s="314"/>
      <c r="I32" s="314"/>
      <c r="J32" s="314"/>
      <c r="K32" s="310"/>
    </row>
    <row r="33" s="1" customFormat="1" ht="15" customHeight="1">
      <c r="B33" s="313"/>
      <c r="C33" s="314"/>
      <c r="D33" s="312" t="s">
        <v>856</v>
      </c>
      <c r="E33" s="312"/>
      <c r="F33" s="312"/>
      <c r="G33" s="312"/>
      <c r="H33" s="312"/>
      <c r="I33" s="312"/>
      <c r="J33" s="312"/>
      <c r="K33" s="310"/>
    </row>
    <row r="34" s="1" customFormat="1" ht="15" customHeight="1">
      <c r="B34" s="313"/>
      <c r="C34" s="314"/>
      <c r="D34" s="312" t="s">
        <v>857</v>
      </c>
      <c r="E34" s="312"/>
      <c r="F34" s="312"/>
      <c r="G34" s="312"/>
      <c r="H34" s="312"/>
      <c r="I34" s="312"/>
      <c r="J34" s="312"/>
      <c r="K34" s="310"/>
    </row>
    <row r="35" s="1" customFormat="1" ht="15" customHeight="1">
      <c r="B35" s="313"/>
      <c r="C35" s="314"/>
      <c r="D35" s="312" t="s">
        <v>858</v>
      </c>
      <c r="E35" s="312"/>
      <c r="F35" s="312"/>
      <c r="G35" s="312"/>
      <c r="H35" s="312"/>
      <c r="I35" s="312"/>
      <c r="J35" s="312"/>
      <c r="K35" s="310"/>
    </row>
    <row r="36" s="1" customFormat="1" ht="15" customHeight="1">
      <c r="B36" s="313"/>
      <c r="C36" s="314"/>
      <c r="D36" s="312"/>
      <c r="E36" s="315" t="s">
        <v>132</v>
      </c>
      <c r="F36" s="312"/>
      <c r="G36" s="312" t="s">
        <v>859</v>
      </c>
      <c r="H36" s="312"/>
      <c r="I36" s="312"/>
      <c r="J36" s="312"/>
      <c r="K36" s="310"/>
    </row>
    <row r="37" s="1" customFormat="1" ht="30.75" customHeight="1">
      <c r="B37" s="313"/>
      <c r="C37" s="314"/>
      <c r="D37" s="312"/>
      <c r="E37" s="315" t="s">
        <v>860</v>
      </c>
      <c r="F37" s="312"/>
      <c r="G37" s="312" t="s">
        <v>861</v>
      </c>
      <c r="H37" s="312"/>
      <c r="I37" s="312"/>
      <c r="J37" s="312"/>
      <c r="K37" s="310"/>
    </row>
    <row r="38" s="1" customFormat="1" ht="15" customHeight="1">
      <c r="B38" s="313"/>
      <c r="C38" s="314"/>
      <c r="D38" s="312"/>
      <c r="E38" s="315" t="s">
        <v>52</v>
      </c>
      <c r="F38" s="312"/>
      <c r="G38" s="312" t="s">
        <v>862</v>
      </c>
      <c r="H38" s="312"/>
      <c r="I38" s="312"/>
      <c r="J38" s="312"/>
      <c r="K38" s="310"/>
    </row>
    <row r="39" s="1" customFormat="1" ht="15" customHeight="1">
      <c r="B39" s="313"/>
      <c r="C39" s="314"/>
      <c r="D39" s="312"/>
      <c r="E39" s="315" t="s">
        <v>53</v>
      </c>
      <c r="F39" s="312"/>
      <c r="G39" s="312" t="s">
        <v>863</v>
      </c>
      <c r="H39" s="312"/>
      <c r="I39" s="312"/>
      <c r="J39" s="312"/>
      <c r="K39" s="310"/>
    </row>
    <row r="40" s="1" customFormat="1" ht="15" customHeight="1">
      <c r="B40" s="313"/>
      <c r="C40" s="314"/>
      <c r="D40" s="312"/>
      <c r="E40" s="315" t="s">
        <v>133</v>
      </c>
      <c r="F40" s="312"/>
      <c r="G40" s="312" t="s">
        <v>864</v>
      </c>
      <c r="H40" s="312"/>
      <c r="I40" s="312"/>
      <c r="J40" s="312"/>
      <c r="K40" s="310"/>
    </row>
    <row r="41" s="1" customFormat="1" ht="15" customHeight="1">
      <c r="B41" s="313"/>
      <c r="C41" s="314"/>
      <c r="D41" s="312"/>
      <c r="E41" s="315" t="s">
        <v>134</v>
      </c>
      <c r="F41" s="312"/>
      <c r="G41" s="312" t="s">
        <v>865</v>
      </c>
      <c r="H41" s="312"/>
      <c r="I41" s="312"/>
      <c r="J41" s="312"/>
      <c r="K41" s="310"/>
    </row>
    <row r="42" s="1" customFormat="1" ht="15" customHeight="1">
      <c r="B42" s="313"/>
      <c r="C42" s="314"/>
      <c r="D42" s="312"/>
      <c r="E42" s="315" t="s">
        <v>866</v>
      </c>
      <c r="F42" s="312"/>
      <c r="G42" s="312" t="s">
        <v>867</v>
      </c>
      <c r="H42" s="312"/>
      <c r="I42" s="312"/>
      <c r="J42" s="312"/>
      <c r="K42" s="310"/>
    </row>
    <row r="43" s="1" customFormat="1" ht="15" customHeight="1">
      <c r="B43" s="313"/>
      <c r="C43" s="314"/>
      <c r="D43" s="312"/>
      <c r="E43" s="315"/>
      <c r="F43" s="312"/>
      <c r="G43" s="312" t="s">
        <v>868</v>
      </c>
      <c r="H43" s="312"/>
      <c r="I43" s="312"/>
      <c r="J43" s="312"/>
      <c r="K43" s="310"/>
    </row>
    <row r="44" s="1" customFormat="1" ht="15" customHeight="1">
      <c r="B44" s="313"/>
      <c r="C44" s="314"/>
      <c r="D44" s="312"/>
      <c r="E44" s="315" t="s">
        <v>869</v>
      </c>
      <c r="F44" s="312"/>
      <c r="G44" s="312" t="s">
        <v>870</v>
      </c>
      <c r="H44" s="312"/>
      <c r="I44" s="312"/>
      <c r="J44" s="312"/>
      <c r="K44" s="310"/>
    </row>
    <row r="45" s="1" customFormat="1" ht="15" customHeight="1">
      <c r="B45" s="313"/>
      <c r="C45" s="314"/>
      <c r="D45" s="312"/>
      <c r="E45" s="315" t="s">
        <v>136</v>
      </c>
      <c r="F45" s="312"/>
      <c r="G45" s="312" t="s">
        <v>871</v>
      </c>
      <c r="H45" s="312"/>
      <c r="I45" s="312"/>
      <c r="J45" s="312"/>
      <c r="K45" s="310"/>
    </row>
    <row r="46" s="1" customFormat="1" ht="12.75" customHeight="1">
      <c r="B46" s="313"/>
      <c r="C46" s="314"/>
      <c r="D46" s="312"/>
      <c r="E46" s="312"/>
      <c r="F46" s="312"/>
      <c r="G46" s="312"/>
      <c r="H46" s="312"/>
      <c r="I46" s="312"/>
      <c r="J46" s="312"/>
      <c r="K46" s="310"/>
    </row>
    <row r="47" s="1" customFormat="1" ht="15" customHeight="1">
      <c r="B47" s="313"/>
      <c r="C47" s="314"/>
      <c r="D47" s="312" t="s">
        <v>872</v>
      </c>
      <c r="E47" s="312"/>
      <c r="F47" s="312"/>
      <c r="G47" s="312"/>
      <c r="H47" s="312"/>
      <c r="I47" s="312"/>
      <c r="J47" s="312"/>
      <c r="K47" s="310"/>
    </row>
    <row r="48" s="1" customFormat="1" ht="15" customHeight="1">
      <c r="B48" s="313"/>
      <c r="C48" s="314"/>
      <c r="D48" s="314"/>
      <c r="E48" s="312" t="s">
        <v>873</v>
      </c>
      <c r="F48" s="312"/>
      <c r="G48" s="312"/>
      <c r="H48" s="312"/>
      <c r="I48" s="312"/>
      <c r="J48" s="312"/>
      <c r="K48" s="310"/>
    </row>
    <row r="49" s="1" customFormat="1" ht="15" customHeight="1">
      <c r="B49" s="313"/>
      <c r="C49" s="314"/>
      <c r="D49" s="314"/>
      <c r="E49" s="312" t="s">
        <v>874</v>
      </c>
      <c r="F49" s="312"/>
      <c r="G49" s="312"/>
      <c r="H49" s="312"/>
      <c r="I49" s="312"/>
      <c r="J49" s="312"/>
      <c r="K49" s="310"/>
    </row>
    <row r="50" s="1" customFormat="1" ht="15" customHeight="1">
      <c r="B50" s="313"/>
      <c r="C50" s="314"/>
      <c r="D50" s="314"/>
      <c r="E50" s="312" t="s">
        <v>875</v>
      </c>
      <c r="F50" s="312"/>
      <c r="G50" s="312"/>
      <c r="H50" s="312"/>
      <c r="I50" s="312"/>
      <c r="J50" s="312"/>
      <c r="K50" s="310"/>
    </row>
    <row r="51" s="1" customFormat="1" ht="15" customHeight="1">
      <c r="B51" s="313"/>
      <c r="C51" s="314"/>
      <c r="D51" s="312" t="s">
        <v>876</v>
      </c>
      <c r="E51" s="312"/>
      <c r="F51" s="312"/>
      <c r="G51" s="312"/>
      <c r="H51" s="312"/>
      <c r="I51" s="312"/>
      <c r="J51" s="312"/>
      <c r="K51" s="310"/>
    </row>
    <row r="52" s="1" customFormat="1" ht="25.5" customHeight="1">
      <c r="B52" s="308"/>
      <c r="C52" s="309" t="s">
        <v>877</v>
      </c>
      <c r="D52" s="309"/>
      <c r="E52" s="309"/>
      <c r="F52" s="309"/>
      <c r="G52" s="309"/>
      <c r="H52" s="309"/>
      <c r="I52" s="309"/>
      <c r="J52" s="309"/>
      <c r="K52" s="310"/>
    </row>
    <row r="53" s="1" customFormat="1" ht="5.25" customHeight="1">
      <c r="B53" s="308"/>
      <c r="C53" s="311"/>
      <c r="D53" s="311"/>
      <c r="E53" s="311"/>
      <c r="F53" s="311"/>
      <c r="G53" s="311"/>
      <c r="H53" s="311"/>
      <c r="I53" s="311"/>
      <c r="J53" s="311"/>
      <c r="K53" s="310"/>
    </row>
    <row r="54" s="1" customFormat="1" ht="15" customHeight="1">
      <c r="B54" s="308"/>
      <c r="C54" s="312" t="s">
        <v>878</v>
      </c>
      <c r="D54" s="312"/>
      <c r="E54" s="312"/>
      <c r="F54" s="312"/>
      <c r="G54" s="312"/>
      <c r="H54" s="312"/>
      <c r="I54" s="312"/>
      <c r="J54" s="312"/>
      <c r="K54" s="310"/>
    </row>
    <row r="55" s="1" customFormat="1" ht="15" customHeight="1">
      <c r="B55" s="308"/>
      <c r="C55" s="312" t="s">
        <v>879</v>
      </c>
      <c r="D55" s="312"/>
      <c r="E55" s="312"/>
      <c r="F55" s="312"/>
      <c r="G55" s="312"/>
      <c r="H55" s="312"/>
      <c r="I55" s="312"/>
      <c r="J55" s="312"/>
      <c r="K55" s="310"/>
    </row>
    <row r="56" s="1" customFormat="1" ht="12.75" customHeight="1">
      <c r="B56" s="308"/>
      <c r="C56" s="312"/>
      <c r="D56" s="312"/>
      <c r="E56" s="312"/>
      <c r="F56" s="312"/>
      <c r="G56" s="312"/>
      <c r="H56" s="312"/>
      <c r="I56" s="312"/>
      <c r="J56" s="312"/>
      <c r="K56" s="310"/>
    </row>
    <row r="57" s="1" customFormat="1" ht="15" customHeight="1">
      <c r="B57" s="308"/>
      <c r="C57" s="312" t="s">
        <v>880</v>
      </c>
      <c r="D57" s="312"/>
      <c r="E57" s="312"/>
      <c r="F57" s="312"/>
      <c r="G57" s="312"/>
      <c r="H57" s="312"/>
      <c r="I57" s="312"/>
      <c r="J57" s="312"/>
      <c r="K57" s="310"/>
    </row>
    <row r="58" s="1" customFormat="1" ht="15" customHeight="1">
      <c r="B58" s="308"/>
      <c r="C58" s="314"/>
      <c r="D58" s="312" t="s">
        <v>881</v>
      </c>
      <c r="E58" s="312"/>
      <c r="F58" s="312"/>
      <c r="G58" s="312"/>
      <c r="H58" s="312"/>
      <c r="I58" s="312"/>
      <c r="J58" s="312"/>
      <c r="K58" s="310"/>
    </row>
    <row r="59" s="1" customFormat="1" ht="15" customHeight="1">
      <c r="B59" s="308"/>
      <c r="C59" s="314"/>
      <c r="D59" s="312" t="s">
        <v>882</v>
      </c>
      <c r="E59" s="312"/>
      <c r="F59" s="312"/>
      <c r="G59" s="312"/>
      <c r="H59" s="312"/>
      <c r="I59" s="312"/>
      <c r="J59" s="312"/>
      <c r="K59" s="310"/>
    </row>
    <row r="60" s="1" customFormat="1" ht="15" customHeight="1">
      <c r="B60" s="308"/>
      <c r="C60" s="314"/>
      <c r="D60" s="312" t="s">
        <v>883</v>
      </c>
      <c r="E60" s="312"/>
      <c r="F60" s="312"/>
      <c r="G60" s="312"/>
      <c r="H60" s="312"/>
      <c r="I60" s="312"/>
      <c r="J60" s="312"/>
      <c r="K60" s="310"/>
    </row>
    <row r="61" s="1" customFormat="1" ht="15" customHeight="1">
      <c r="B61" s="308"/>
      <c r="C61" s="314"/>
      <c r="D61" s="312" t="s">
        <v>884</v>
      </c>
      <c r="E61" s="312"/>
      <c r="F61" s="312"/>
      <c r="G61" s="312"/>
      <c r="H61" s="312"/>
      <c r="I61" s="312"/>
      <c r="J61" s="312"/>
      <c r="K61" s="310"/>
    </row>
    <row r="62" s="1" customFormat="1" ht="15" customHeight="1">
      <c r="B62" s="308"/>
      <c r="C62" s="314"/>
      <c r="D62" s="317" t="s">
        <v>885</v>
      </c>
      <c r="E62" s="317"/>
      <c r="F62" s="317"/>
      <c r="G62" s="317"/>
      <c r="H62" s="317"/>
      <c r="I62" s="317"/>
      <c r="J62" s="317"/>
      <c r="K62" s="310"/>
    </row>
    <row r="63" s="1" customFormat="1" ht="15" customHeight="1">
      <c r="B63" s="308"/>
      <c r="C63" s="314"/>
      <c r="D63" s="312" t="s">
        <v>886</v>
      </c>
      <c r="E63" s="312"/>
      <c r="F63" s="312"/>
      <c r="G63" s="312"/>
      <c r="H63" s="312"/>
      <c r="I63" s="312"/>
      <c r="J63" s="312"/>
      <c r="K63" s="310"/>
    </row>
    <row r="64" s="1" customFormat="1" ht="12.75" customHeight="1">
      <c r="B64" s="308"/>
      <c r="C64" s="314"/>
      <c r="D64" s="314"/>
      <c r="E64" s="318"/>
      <c r="F64" s="314"/>
      <c r="G64" s="314"/>
      <c r="H64" s="314"/>
      <c r="I64" s="314"/>
      <c r="J64" s="314"/>
      <c r="K64" s="310"/>
    </row>
    <row r="65" s="1" customFormat="1" ht="15" customHeight="1">
      <c r="B65" s="308"/>
      <c r="C65" s="314"/>
      <c r="D65" s="312" t="s">
        <v>887</v>
      </c>
      <c r="E65" s="312"/>
      <c r="F65" s="312"/>
      <c r="G65" s="312"/>
      <c r="H65" s="312"/>
      <c r="I65" s="312"/>
      <c r="J65" s="312"/>
      <c r="K65" s="310"/>
    </row>
    <row r="66" s="1" customFormat="1" ht="15" customHeight="1">
      <c r="B66" s="308"/>
      <c r="C66" s="314"/>
      <c r="D66" s="317" t="s">
        <v>888</v>
      </c>
      <c r="E66" s="317"/>
      <c r="F66" s="317"/>
      <c r="G66" s="317"/>
      <c r="H66" s="317"/>
      <c r="I66" s="317"/>
      <c r="J66" s="317"/>
      <c r="K66" s="310"/>
    </row>
    <row r="67" s="1" customFormat="1" ht="15" customHeight="1">
      <c r="B67" s="308"/>
      <c r="C67" s="314"/>
      <c r="D67" s="312" t="s">
        <v>889</v>
      </c>
      <c r="E67" s="312"/>
      <c r="F67" s="312"/>
      <c r="G67" s="312"/>
      <c r="H67" s="312"/>
      <c r="I67" s="312"/>
      <c r="J67" s="312"/>
      <c r="K67" s="310"/>
    </row>
    <row r="68" s="1" customFormat="1" ht="15" customHeight="1">
      <c r="B68" s="308"/>
      <c r="C68" s="314"/>
      <c r="D68" s="312" t="s">
        <v>890</v>
      </c>
      <c r="E68" s="312"/>
      <c r="F68" s="312"/>
      <c r="G68" s="312"/>
      <c r="H68" s="312"/>
      <c r="I68" s="312"/>
      <c r="J68" s="312"/>
      <c r="K68" s="310"/>
    </row>
    <row r="69" s="1" customFormat="1" ht="15" customHeight="1">
      <c r="B69" s="308"/>
      <c r="C69" s="314"/>
      <c r="D69" s="312" t="s">
        <v>891</v>
      </c>
      <c r="E69" s="312"/>
      <c r="F69" s="312"/>
      <c r="G69" s="312"/>
      <c r="H69" s="312"/>
      <c r="I69" s="312"/>
      <c r="J69" s="312"/>
      <c r="K69" s="310"/>
    </row>
    <row r="70" s="1" customFormat="1" ht="15" customHeight="1">
      <c r="B70" s="308"/>
      <c r="C70" s="314"/>
      <c r="D70" s="312" t="s">
        <v>892</v>
      </c>
      <c r="E70" s="312"/>
      <c r="F70" s="312"/>
      <c r="G70" s="312"/>
      <c r="H70" s="312"/>
      <c r="I70" s="312"/>
      <c r="J70" s="312"/>
      <c r="K70" s="310"/>
    </row>
    <row r="71" s="1" customFormat="1" ht="12.75" customHeight="1">
      <c r="B71" s="319"/>
      <c r="C71" s="320"/>
      <c r="D71" s="320"/>
      <c r="E71" s="320"/>
      <c r="F71" s="320"/>
      <c r="G71" s="320"/>
      <c r="H71" s="320"/>
      <c r="I71" s="320"/>
      <c r="J71" s="320"/>
      <c r="K71" s="321"/>
    </row>
    <row r="72" s="1" customFormat="1" ht="18.75" customHeight="1">
      <c r="B72" s="322"/>
      <c r="C72" s="322"/>
      <c r="D72" s="322"/>
      <c r="E72" s="322"/>
      <c r="F72" s="322"/>
      <c r="G72" s="322"/>
      <c r="H72" s="322"/>
      <c r="I72" s="322"/>
      <c r="J72" s="322"/>
      <c r="K72" s="323"/>
    </row>
    <row r="73" s="1" customFormat="1" ht="18.75" customHeight="1">
      <c r="B73" s="323"/>
      <c r="C73" s="323"/>
      <c r="D73" s="323"/>
      <c r="E73" s="323"/>
      <c r="F73" s="323"/>
      <c r="G73" s="323"/>
      <c r="H73" s="323"/>
      <c r="I73" s="323"/>
      <c r="J73" s="323"/>
      <c r="K73" s="323"/>
    </row>
    <row r="74" s="1" customFormat="1" ht="7.5" customHeight="1">
      <c r="B74" s="324"/>
      <c r="C74" s="325"/>
      <c r="D74" s="325"/>
      <c r="E74" s="325"/>
      <c r="F74" s="325"/>
      <c r="G74" s="325"/>
      <c r="H74" s="325"/>
      <c r="I74" s="325"/>
      <c r="J74" s="325"/>
      <c r="K74" s="326"/>
    </row>
    <row r="75" s="1" customFormat="1" ht="45" customHeight="1">
      <c r="B75" s="327"/>
      <c r="C75" s="328" t="s">
        <v>893</v>
      </c>
      <c r="D75" s="328"/>
      <c r="E75" s="328"/>
      <c r="F75" s="328"/>
      <c r="G75" s="328"/>
      <c r="H75" s="328"/>
      <c r="I75" s="328"/>
      <c r="J75" s="328"/>
      <c r="K75" s="329"/>
    </row>
    <row r="76" s="1" customFormat="1" ht="17.25" customHeight="1">
      <c r="B76" s="327"/>
      <c r="C76" s="330" t="s">
        <v>894</v>
      </c>
      <c r="D76" s="330"/>
      <c r="E76" s="330"/>
      <c r="F76" s="330" t="s">
        <v>895</v>
      </c>
      <c r="G76" s="331"/>
      <c r="H76" s="330" t="s">
        <v>53</v>
      </c>
      <c r="I76" s="330" t="s">
        <v>56</v>
      </c>
      <c r="J76" s="330" t="s">
        <v>896</v>
      </c>
      <c r="K76" s="329"/>
    </row>
    <row r="77" s="1" customFormat="1" ht="17.25" customHeight="1">
      <c r="B77" s="327"/>
      <c r="C77" s="332" t="s">
        <v>897</v>
      </c>
      <c r="D77" s="332"/>
      <c r="E77" s="332"/>
      <c r="F77" s="333" t="s">
        <v>898</v>
      </c>
      <c r="G77" s="334"/>
      <c r="H77" s="332"/>
      <c r="I77" s="332"/>
      <c r="J77" s="332" t="s">
        <v>899</v>
      </c>
      <c r="K77" s="329"/>
    </row>
    <row r="78" s="1" customFormat="1" ht="5.25" customHeight="1">
      <c r="B78" s="327"/>
      <c r="C78" s="335"/>
      <c r="D78" s="335"/>
      <c r="E78" s="335"/>
      <c r="F78" s="335"/>
      <c r="G78" s="336"/>
      <c r="H78" s="335"/>
      <c r="I78" s="335"/>
      <c r="J78" s="335"/>
      <c r="K78" s="329"/>
    </row>
    <row r="79" s="1" customFormat="1" ht="15" customHeight="1">
      <c r="B79" s="327"/>
      <c r="C79" s="315" t="s">
        <v>52</v>
      </c>
      <c r="D79" s="337"/>
      <c r="E79" s="337"/>
      <c r="F79" s="338" t="s">
        <v>900</v>
      </c>
      <c r="G79" s="339"/>
      <c r="H79" s="315" t="s">
        <v>901</v>
      </c>
      <c r="I79" s="315" t="s">
        <v>902</v>
      </c>
      <c r="J79" s="315">
        <v>20</v>
      </c>
      <c r="K79" s="329"/>
    </row>
    <row r="80" s="1" customFormat="1" ht="15" customHeight="1">
      <c r="B80" s="327"/>
      <c r="C80" s="315" t="s">
        <v>903</v>
      </c>
      <c r="D80" s="315"/>
      <c r="E80" s="315"/>
      <c r="F80" s="338" t="s">
        <v>900</v>
      </c>
      <c r="G80" s="339"/>
      <c r="H80" s="315" t="s">
        <v>904</v>
      </c>
      <c r="I80" s="315" t="s">
        <v>902</v>
      </c>
      <c r="J80" s="315">
        <v>120</v>
      </c>
      <c r="K80" s="329"/>
    </row>
    <row r="81" s="1" customFormat="1" ht="15" customHeight="1">
      <c r="B81" s="340"/>
      <c r="C81" s="315" t="s">
        <v>905</v>
      </c>
      <c r="D81" s="315"/>
      <c r="E81" s="315"/>
      <c r="F81" s="338" t="s">
        <v>906</v>
      </c>
      <c r="G81" s="339"/>
      <c r="H81" s="315" t="s">
        <v>907</v>
      </c>
      <c r="I81" s="315" t="s">
        <v>902</v>
      </c>
      <c r="J81" s="315">
        <v>50</v>
      </c>
      <c r="K81" s="329"/>
    </row>
    <row r="82" s="1" customFormat="1" ht="15" customHeight="1">
      <c r="B82" s="340"/>
      <c r="C82" s="315" t="s">
        <v>908</v>
      </c>
      <c r="D82" s="315"/>
      <c r="E82" s="315"/>
      <c r="F82" s="338" t="s">
        <v>900</v>
      </c>
      <c r="G82" s="339"/>
      <c r="H82" s="315" t="s">
        <v>909</v>
      </c>
      <c r="I82" s="315" t="s">
        <v>910</v>
      </c>
      <c r="J82" s="315"/>
      <c r="K82" s="329"/>
    </row>
    <row r="83" s="1" customFormat="1" ht="15" customHeight="1">
      <c r="B83" s="340"/>
      <c r="C83" s="341" t="s">
        <v>911</v>
      </c>
      <c r="D83" s="341"/>
      <c r="E83" s="341"/>
      <c r="F83" s="342" t="s">
        <v>906</v>
      </c>
      <c r="G83" s="341"/>
      <c r="H83" s="341" t="s">
        <v>912</v>
      </c>
      <c r="I83" s="341" t="s">
        <v>902</v>
      </c>
      <c r="J83" s="341">
        <v>15</v>
      </c>
      <c r="K83" s="329"/>
    </row>
    <row r="84" s="1" customFormat="1" ht="15" customHeight="1">
      <c r="B84" s="340"/>
      <c r="C84" s="341" t="s">
        <v>913</v>
      </c>
      <c r="D84" s="341"/>
      <c r="E84" s="341"/>
      <c r="F84" s="342" t="s">
        <v>906</v>
      </c>
      <c r="G84" s="341"/>
      <c r="H84" s="341" t="s">
        <v>914</v>
      </c>
      <c r="I84" s="341" t="s">
        <v>902</v>
      </c>
      <c r="J84" s="341">
        <v>15</v>
      </c>
      <c r="K84" s="329"/>
    </row>
    <row r="85" s="1" customFormat="1" ht="15" customHeight="1">
      <c r="B85" s="340"/>
      <c r="C85" s="341" t="s">
        <v>915</v>
      </c>
      <c r="D85" s="341"/>
      <c r="E85" s="341"/>
      <c r="F85" s="342" t="s">
        <v>906</v>
      </c>
      <c r="G85" s="341"/>
      <c r="H85" s="341" t="s">
        <v>916</v>
      </c>
      <c r="I85" s="341" t="s">
        <v>902</v>
      </c>
      <c r="J85" s="341">
        <v>20</v>
      </c>
      <c r="K85" s="329"/>
    </row>
    <row r="86" s="1" customFormat="1" ht="15" customHeight="1">
      <c r="B86" s="340"/>
      <c r="C86" s="341" t="s">
        <v>917</v>
      </c>
      <c r="D86" s="341"/>
      <c r="E86" s="341"/>
      <c r="F86" s="342" t="s">
        <v>906</v>
      </c>
      <c r="G86" s="341"/>
      <c r="H86" s="341" t="s">
        <v>918</v>
      </c>
      <c r="I86" s="341" t="s">
        <v>902</v>
      </c>
      <c r="J86" s="341">
        <v>20</v>
      </c>
      <c r="K86" s="329"/>
    </row>
    <row r="87" s="1" customFormat="1" ht="15" customHeight="1">
      <c r="B87" s="340"/>
      <c r="C87" s="315" t="s">
        <v>919</v>
      </c>
      <c r="D87" s="315"/>
      <c r="E87" s="315"/>
      <c r="F87" s="338" t="s">
        <v>906</v>
      </c>
      <c r="G87" s="339"/>
      <c r="H87" s="315" t="s">
        <v>920</v>
      </c>
      <c r="I87" s="315" t="s">
        <v>902</v>
      </c>
      <c r="J87" s="315">
        <v>50</v>
      </c>
      <c r="K87" s="329"/>
    </row>
    <row r="88" s="1" customFormat="1" ht="15" customHeight="1">
      <c r="B88" s="340"/>
      <c r="C88" s="315" t="s">
        <v>921</v>
      </c>
      <c r="D88" s="315"/>
      <c r="E88" s="315"/>
      <c r="F88" s="338" t="s">
        <v>906</v>
      </c>
      <c r="G88" s="339"/>
      <c r="H88" s="315" t="s">
        <v>922</v>
      </c>
      <c r="I88" s="315" t="s">
        <v>902</v>
      </c>
      <c r="J88" s="315">
        <v>20</v>
      </c>
      <c r="K88" s="329"/>
    </row>
    <row r="89" s="1" customFormat="1" ht="15" customHeight="1">
      <c r="B89" s="340"/>
      <c r="C89" s="315" t="s">
        <v>923</v>
      </c>
      <c r="D89" s="315"/>
      <c r="E89" s="315"/>
      <c r="F89" s="338" t="s">
        <v>906</v>
      </c>
      <c r="G89" s="339"/>
      <c r="H89" s="315" t="s">
        <v>924</v>
      </c>
      <c r="I89" s="315" t="s">
        <v>902</v>
      </c>
      <c r="J89" s="315">
        <v>20</v>
      </c>
      <c r="K89" s="329"/>
    </row>
    <row r="90" s="1" customFormat="1" ht="15" customHeight="1">
      <c r="B90" s="340"/>
      <c r="C90" s="315" t="s">
        <v>925</v>
      </c>
      <c r="D90" s="315"/>
      <c r="E90" s="315"/>
      <c r="F90" s="338" t="s">
        <v>906</v>
      </c>
      <c r="G90" s="339"/>
      <c r="H90" s="315" t="s">
        <v>926</v>
      </c>
      <c r="I90" s="315" t="s">
        <v>902</v>
      </c>
      <c r="J90" s="315">
        <v>50</v>
      </c>
      <c r="K90" s="329"/>
    </row>
    <row r="91" s="1" customFormat="1" ht="15" customHeight="1">
      <c r="B91" s="340"/>
      <c r="C91" s="315" t="s">
        <v>927</v>
      </c>
      <c r="D91" s="315"/>
      <c r="E91" s="315"/>
      <c r="F91" s="338" t="s">
        <v>906</v>
      </c>
      <c r="G91" s="339"/>
      <c r="H91" s="315" t="s">
        <v>927</v>
      </c>
      <c r="I91" s="315" t="s">
        <v>902</v>
      </c>
      <c r="J91" s="315">
        <v>50</v>
      </c>
      <c r="K91" s="329"/>
    </row>
    <row r="92" s="1" customFormat="1" ht="15" customHeight="1">
      <c r="B92" s="340"/>
      <c r="C92" s="315" t="s">
        <v>928</v>
      </c>
      <c r="D92" s="315"/>
      <c r="E92" s="315"/>
      <c r="F92" s="338" t="s">
        <v>906</v>
      </c>
      <c r="G92" s="339"/>
      <c r="H92" s="315" t="s">
        <v>929</v>
      </c>
      <c r="I92" s="315" t="s">
        <v>902</v>
      </c>
      <c r="J92" s="315">
        <v>255</v>
      </c>
      <c r="K92" s="329"/>
    </row>
    <row r="93" s="1" customFormat="1" ht="15" customHeight="1">
      <c r="B93" s="340"/>
      <c r="C93" s="315" t="s">
        <v>930</v>
      </c>
      <c r="D93" s="315"/>
      <c r="E93" s="315"/>
      <c r="F93" s="338" t="s">
        <v>900</v>
      </c>
      <c r="G93" s="339"/>
      <c r="H93" s="315" t="s">
        <v>931</v>
      </c>
      <c r="I93" s="315" t="s">
        <v>932</v>
      </c>
      <c r="J93" s="315"/>
      <c r="K93" s="329"/>
    </row>
    <row r="94" s="1" customFormat="1" ht="15" customHeight="1">
      <c r="B94" s="340"/>
      <c r="C94" s="315" t="s">
        <v>933</v>
      </c>
      <c r="D94" s="315"/>
      <c r="E94" s="315"/>
      <c r="F94" s="338" t="s">
        <v>900</v>
      </c>
      <c r="G94" s="339"/>
      <c r="H94" s="315" t="s">
        <v>934</v>
      </c>
      <c r="I94" s="315" t="s">
        <v>935</v>
      </c>
      <c r="J94" s="315"/>
      <c r="K94" s="329"/>
    </row>
    <row r="95" s="1" customFormat="1" ht="15" customHeight="1">
      <c r="B95" s="340"/>
      <c r="C95" s="315" t="s">
        <v>936</v>
      </c>
      <c r="D95" s="315"/>
      <c r="E95" s="315"/>
      <c r="F95" s="338" t="s">
        <v>900</v>
      </c>
      <c r="G95" s="339"/>
      <c r="H95" s="315" t="s">
        <v>936</v>
      </c>
      <c r="I95" s="315" t="s">
        <v>935</v>
      </c>
      <c r="J95" s="315"/>
      <c r="K95" s="329"/>
    </row>
    <row r="96" s="1" customFormat="1" ht="15" customHeight="1">
      <c r="B96" s="340"/>
      <c r="C96" s="315" t="s">
        <v>37</v>
      </c>
      <c r="D96" s="315"/>
      <c r="E96" s="315"/>
      <c r="F96" s="338" t="s">
        <v>900</v>
      </c>
      <c r="G96" s="339"/>
      <c r="H96" s="315" t="s">
        <v>937</v>
      </c>
      <c r="I96" s="315" t="s">
        <v>935</v>
      </c>
      <c r="J96" s="315"/>
      <c r="K96" s="329"/>
    </row>
    <row r="97" s="1" customFormat="1" ht="15" customHeight="1">
      <c r="B97" s="340"/>
      <c r="C97" s="315" t="s">
        <v>47</v>
      </c>
      <c r="D97" s="315"/>
      <c r="E97" s="315"/>
      <c r="F97" s="338" t="s">
        <v>900</v>
      </c>
      <c r="G97" s="339"/>
      <c r="H97" s="315" t="s">
        <v>938</v>
      </c>
      <c r="I97" s="315" t="s">
        <v>935</v>
      </c>
      <c r="J97" s="315"/>
      <c r="K97" s="329"/>
    </row>
    <row r="98" s="1" customFormat="1" ht="15" customHeight="1">
      <c r="B98" s="343"/>
      <c r="C98" s="344"/>
      <c r="D98" s="344"/>
      <c r="E98" s="344"/>
      <c r="F98" s="344"/>
      <c r="G98" s="344"/>
      <c r="H98" s="344"/>
      <c r="I98" s="344"/>
      <c r="J98" s="344"/>
      <c r="K98" s="345"/>
    </row>
    <row r="99" s="1" customFormat="1" ht="18.75" customHeight="1">
      <c r="B99" s="346"/>
      <c r="C99" s="347"/>
      <c r="D99" s="347"/>
      <c r="E99" s="347"/>
      <c r="F99" s="347"/>
      <c r="G99" s="347"/>
      <c r="H99" s="347"/>
      <c r="I99" s="347"/>
      <c r="J99" s="347"/>
      <c r="K99" s="346"/>
    </row>
    <row r="100" s="1" customFormat="1" ht="18.75" customHeight="1">
      <c r="B100" s="323"/>
      <c r="C100" s="323"/>
      <c r="D100" s="323"/>
      <c r="E100" s="323"/>
      <c r="F100" s="323"/>
      <c r="G100" s="323"/>
      <c r="H100" s="323"/>
      <c r="I100" s="323"/>
      <c r="J100" s="323"/>
      <c r="K100" s="323"/>
    </row>
    <row r="101" s="1" customFormat="1" ht="7.5" customHeight="1">
      <c r="B101" s="324"/>
      <c r="C101" s="325"/>
      <c r="D101" s="325"/>
      <c r="E101" s="325"/>
      <c r="F101" s="325"/>
      <c r="G101" s="325"/>
      <c r="H101" s="325"/>
      <c r="I101" s="325"/>
      <c r="J101" s="325"/>
      <c r="K101" s="326"/>
    </row>
    <row r="102" s="1" customFormat="1" ht="45" customHeight="1">
      <c r="B102" s="327"/>
      <c r="C102" s="328" t="s">
        <v>939</v>
      </c>
      <c r="D102" s="328"/>
      <c r="E102" s="328"/>
      <c r="F102" s="328"/>
      <c r="G102" s="328"/>
      <c r="H102" s="328"/>
      <c r="I102" s="328"/>
      <c r="J102" s="328"/>
      <c r="K102" s="329"/>
    </row>
    <row r="103" s="1" customFormat="1" ht="17.25" customHeight="1">
      <c r="B103" s="327"/>
      <c r="C103" s="330" t="s">
        <v>894</v>
      </c>
      <c r="D103" s="330"/>
      <c r="E103" s="330"/>
      <c r="F103" s="330" t="s">
        <v>895</v>
      </c>
      <c r="G103" s="331"/>
      <c r="H103" s="330" t="s">
        <v>53</v>
      </c>
      <c r="I103" s="330" t="s">
        <v>56</v>
      </c>
      <c r="J103" s="330" t="s">
        <v>896</v>
      </c>
      <c r="K103" s="329"/>
    </row>
    <row r="104" s="1" customFormat="1" ht="17.25" customHeight="1">
      <c r="B104" s="327"/>
      <c r="C104" s="332" t="s">
        <v>897</v>
      </c>
      <c r="D104" s="332"/>
      <c r="E104" s="332"/>
      <c r="F104" s="333" t="s">
        <v>898</v>
      </c>
      <c r="G104" s="334"/>
      <c r="H104" s="332"/>
      <c r="I104" s="332"/>
      <c r="J104" s="332" t="s">
        <v>899</v>
      </c>
      <c r="K104" s="329"/>
    </row>
    <row r="105" s="1" customFormat="1" ht="5.25" customHeight="1">
      <c r="B105" s="327"/>
      <c r="C105" s="330"/>
      <c r="D105" s="330"/>
      <c r="E105" s="330"/>
      <c r="F105" s="330"/>
      <c r="G105" s="348"/>
      <c r="H105" s="330"/>
      <c r="I105" s="330"/>
      <c r="J105" s="330"/>
      <c r="K105" s="329"/>
    </row>
    <row r="106" s="1" customFormat="1" ht="15" customHeight="1">
      <c r="B106" s="327"/>
      <c r="C106" s="315" t="s">
        <v>52</v>
      </c>
      <c r="D106" s="337"/>
      <c r="E106" s="337"/>
      <c r="F106" s="338" t="s">
        <v>900</v>
      </c>
      <c r="G106" s="315"/>
      <c r="H106" s="315" t="s">
        <v>940</v>
      </c>
      <c r="I106" s="315" t="s">
        <v>902</v>
      </c>
      <c r="J106" s="315">
        <v>20</v>
      </c>
      <c r="K106" s="329"/>
    </row>
    <row r="107" s="1" customFormat="1" ht="15" customHeight="1">
      <c r="B107" s="327"/>
      <c r="C107" s="315" t="s">
        <v>903</v>
      </c>
      <c r="D107" s="315"/>
      <c r="E107" s="315"/>
      <c r="F107" s="338" t="s">
        <v>900</v>
      </c>
      <c r="G107" s="315"/>
      <c r="H107" s="315" t="s">
        <v>940</v>
      </c>
      <c r="I107" s="315" t="s">
        <v>902</v>
      </c>
      <c r="J107" s="315">
        <v>120</v>
      </c>
      <c r="K107" s="329"/>
    </row>
    <row r="108" s="1" customFormat="1" ht="15" customHeight="1">
      <c r="B108" s="340"/>
      <c r="C108" s="315" t="s">
        <v>905</v>
      </c>
      <c r="D108" s="315"/>
      <c r="E108" s="315"/>
      <c r="F108" s="338" t="s">
        <v>906</v>
      </c>
      <c r="G108" s="315"/>
      <c r="H108" s="315" t="s">
        <v>940</v>
      </c>
      <c r="I108" s="315" t="s">
        <v>902</v>
      </c>
      <c r="J108" s="315">
        <v>50</v>
      </c>
      <c r="K108" s="329"/>
    </row>
    <row r="109" s="1" customFormat="1" ht="15" customHeight="1">
      <c r="B109" s="340"/>
      <c r="C109" s="315" t="s">
        <v>908</v>
      </c>
      <c r="D109" s="315"/>
      <c r="E109" s="315"/>
      <c r="F109" s="338" t="s">
        <v>900</v>
      </c>
      <c r="G109" s="315"/>
      <c r="H109" s="315" t="s">
        <v>940</v>
      </c>
      <c r="I109" s="315" t="s">
        <v>910</v>
      </c>
      <c r="J109" s="315"/>
      <c r="K109" s="329"/>
    </row>
    <row r="110" s="1" customFormat="1" ht="15" customHeight="1">
      <c r="B110" s="340"/>
      <c r="C110" s="315" t="s">
        <v>919</v>
      </c>
      <c r="D110" s="315"/>
      <c r="E110" s="315"/>
      <c r="F110" s="338" t="s">
        <v>906</v>
      </c>
      <c r="G110" s="315"/>
      <c r="H110" s="315" t="s">
        <v>940</v>
      </c>
      <c r="I110" s="315" t="s">
        <v>902</v>
      </c>
      <c r="J110" s="315">
        <v>50</v>
      </c>
      <c r="K110" s="329"/>
    </row>
    <row r="111" s="1" customFormat="1" ht="15" customHeight="1">
      <c r="B111" s="340"/>
      <c r="C111" s="315" t="s">
        <v>927</v>
      </c>
      <c r="D111" s="315"/>
      <c r="E111" s="315"/>
      <c r="F111" s="338" t="s">
        <v>906</v>
      </c>
      <c r="G111" s="315"/>
      <c r="H111" s="315" t="s">
        <v>940</v>
      </c>
      <c r="I111" s="315" t="s">
        <v>902</v>
      </c>
      <c r="J111" s="315">
        <v>50</v>
      </c>
      <c r="K111" s="329"/>
    </row>
    <row r="112" s="1" customFormat="1" ht="15" customHeight="1">
      <c r="B112" s="340"/>
      <c r="C112" s="315" t="s">
        <v>925</v>
      </c>
      <c r="D112" s="315"/>
      <c r="E112" s="315"/>
      <c r="F112" s="338" t="s">
        <v>906</v>
      </c>
      <c r="G112" s="315"/>
      <c r="H112" s="315" t="s">
        <v>940</v>
      </c>
      <c r="I112" s="315" t="s">
        <v>902</v>
      </c>
      <c r="J112" s="315">
        <v>50</v>
      </c>
      <c r="K112" s="329"/>
    </row>
    <row r="113" s="1" customFormat="1" ht="15" customHeight="1">
      <c r="B113" s="340"/>
      <c r="C113" s="315" t="s">
        <v>52</v>
      </c>
      <c r="D113" s="315"/>
      <c r="E113" s="315"/>
      <c r="F113" s="338" t="s">
        <v>900</v>
      </c>
      <c r="G113" s="315"/>
      <c r="H113" s="315" t="s">
        <v>941</v>
      </c>
      <c r="I113" s="315" t="s">
        <v>902</v>
      </c>
      <c r="J113" s="315">
        <v>20</v>
      </c>
      <c r="K113" s="329"/>
    </row>
    <row r="114" s="1" customFormat="1" ht="15" customHeight="1">
      <c r="B114" s="340"/>
      <c r="C114" s="315" t="s">
        <v>942</v>
      </c>
      <c r="D114" s="315"/>
      <c r="E114" s="315"/>
      <c r="F114" s="338" t="s">
        <v>900</v>
      </c>
      <c r="G114" s="315"/>
      <c r="H114" s="315" t="s">
        <v>943</v>
      </c>
      <c r="I114" s="315" t="s">
        <v>902</v>
      </c>
      <c r="J114" s="315">
        <v>120</v>
      </c>
      <c r="K114" s="329"/>
    </row>
    <row r="115" s="1" customFormat="1" ht="15" customHeight="1">
      <c r="B115" s="340"/>
      <c r="C115" s="315" t="s">
        <v>37</v>
      </c>
      <c r="D115" s="315"/>
      <c r="E115" s="315"/>
      <c r="F115" s="338" t="s">
        <v>900</v>
      </c>
      <c r="G115" s="315"/>
      <c r="H115" s="315" t="s">
        <v>944</v>
      </c>
      <c r="I115" s="315" t="s">
        <v>935</v>
      </c>
      <c r="J115" s="315"/>
      <c r="K115" s="329"/>
    </row>
    <row r="116" s="1" customFormat="1" ht="15" customHeight="1">
      <c r="B116" s="340"/>
      <c r="C116" s="315" t="s">
        <v>47</v>
      </c>
      <c r="D116" s="315"/>
      <c r="E116" s="315"/>
      <c r="F116" s="338" t="s">
        <v>900</v>
      </c>
      <c r="G116" s="315"/>
      <c r="H116" s="315" t="s">
        <v>945</v>
      </c>
      <c r="I116" s="315" t="s">
        <v>935</v>
      </c>
      <c r="J116" s="315"/>
      <c r="K116" s="329"/>
    </row>
    <row r="117" s="1" customFormat="1" ht="15" customHeight="1">
      <c r="B117" s="340"/>
      <c r="C117" s="315" t="s">
        <v>56</v>
      </c>
      <c r="D117" s="315"/>
      <c r="E117" s="315"/>
      <c r="F117" s="338" t="s">
        <v>900</v>
      </c>
      <c r="G117" s="315"/>
      <c r="H117" s="315" t="s">
        <v>946</v>
      </c>
      <c r="I117" s="315" t="s">
        <v>947</v>
      </c>
      <c r="J117" s="315"/>
      <c r="K117" s="329"/>
    </row>
    <row r="118" s="1" customFormat="1" ht="15" customHeight="1">
      <c r="B118" s="343"/>
      <c r="C118" s="349"/>
      <c r="D118" s="349"/>
      <c r="E118" s="349"/>
      <c r="F118" s="349"/>
      <c r="G118" s="349"/>
      <c r="H118" s="349"/>
      <c r="I118" s="349"/>
      <c r="J118" s="349"/>
      <c r="K118" s="345"/>
    </row>
    <row r="119" s="1" customFormat="1" ht="18.75" customHeight="1">
      <c r="B119" s="350"/>
      <c r="C119" s="351"/>
      <c r="D119" s="351"/>
      <c r="E119" s="351"/>
      <c r="F119" s="352"/>
      <c r="G119" s="351"/>
      <c r="H119" s="351"/>
      <c r="I119" s="351"/>
      <c r="J119" s="351"/>
      <c r="K119" s="350"/>
    </row>
    <row r="120" s="1" customFormat="1" ht="18.75" customHeight="1">
      <c r="B120" s="323"/>
      <c r="C120" s="323"/>
      <c r="D120" s="323"/>
      <c r="E120" s="323"/>
      <c r="F120" s="323"/>
      <c r="G120" s="323"/>
      <c r="H120" s="323"/>
      <c r="I120" s="323"/>
      <c r="J120" s="323"/>
      <c r="K120" s="323"/>
    </row>
    <row r="121" s="1" customFormat="1" ht="7.5" customHeight="1">
      <c r="B121" s="353"/>
      <c r="C121" s="354"/>
      <c r="D121" s="354"/>
      <c r="E121" s="354"/>
      <c r="F121" s="354"/>
      <c r="G121" s="354"/>
      <c r="H121" s="354"/>
      <c r="I121" s="354"/>
      <c r="J121" s="354"/>
      <c r="K121" s="355"/>
    </row>
    <row r="122" s="1" customFormat="1" ht="45" customHeight="1">
      <c r="B122" s="356"/>
      <c r="C122" s="306" t="s">
        <v>948</v>
      </c>
      <c r="D122" s="306"/>
      <c r="E122" s="306"/>
      <c r="F122" s="306"/>
      <c r="G122" s="306"/>
      <c r="H122" s="306"/>
      <c r="I122" s="306"/>
      <c r="J122" s="306"/>
      <c r="K122" s="357"/>
    </row>
    <row r="123" s="1" customFormat="1" ht="17.25" customHeight="1">
      <c r="B123" s="358"/>
      <c r="C123" s="330" t="s">
        <v>894</v>
      </c>
      <c r="D123" s="330"/>
      <c r="E123" s="330"/>
      <c r="F123" s="330" t="s">
        <v>895</v>
      </c>
      <c r="G123" s="331"/>
      <c r="H123" s="330" t="s">
        <v>53</v>
      </c>
      <c r="I123" s="330" t="s">
        <v>56</v>
      </c>
      <c r="J123" s="330" t="s">
        <v>896</v>
      </c>
      <c r="K123" s="359"/>
    </row>
    <row r="124" s="1" customFormat="1" ht="17.25" customHeight="1">
      <c r="B124" s="358"/>
      <c r="C124" s="332" t="s">
        <v>897</v>
      </c>
      <c r="D124" s="332"/>
      <c r="E124" s="332"/>
      <c r="F124" s="333" t="s">
        <v>898</v>
      </c>
      <c r="G124" s="334"/>
      <c r="H124" s="332"/>
      <c r="I124" s="332"/>
      <c r="J124" s="332" t="s">
        <v>899</v>
      </c>
      <c r="K124" s="359"/>
    </row>
    <row r="125" s="1" customFormat="1" ht="5.25" customHeight="1">
      <c r="B125" s="360"/>
      <c r="C125" s="335"/>
      <c r="D125" s="335"/>
      <c r="E125" s="335"/>
      <c r="F125" s="335"/>
      <c r="G125" s="361"/>
      <c r="H125" s="335"/>
      <c r="I125" s="335"/>
      <c r="J125" s="335"/>
      <c r="K125" s="362"/>
    </row>
    <row r="126" s="1" customFormat="1" ht="15" customHeight="1">
      <c r="B126" s="360"/>
      <c r="C126" s="315" t="s">
        <v>903</v>
      </c>
      <c r="D126" s="337"/>
      <c r="E126" s="337"/>
      <c r="F126" s="338" t="s">
        <v>900</v>
      </c>
      <c r="G126" s="315"/>
      <c r="H126" s="315" t="s">
        <v>940</v>
      </c>
      <c r="I126" s="315" t="s">
        <v>902</v>
      </c>
      <c r="J126" s="315">
        <v>120</v>
      </c>
      <c r="K126" s="363"/>
    </row>
    <row r="127" s="1" customFormat="1" ht="15" customHeight="1">
      <c r="B127" s="360"/>
      <c r="C127" s="315" t="s">
        <v>949</v>
      </c>
      <c r="D127" s="315"/>
      <c r="E127" s="315"/>
      <c r="F127" s="338" t="s">
        <v>900</v>
      </c>
      <c r="G127" s="315"/>
      <c r="H127" s="315" t="s">
        <v>950</v>
      </c>
      <c r="I127" s="315" t="s">
        <v>902</v>
      </c>
      <c r="J127" s="315" t="s">
        <v>951</v>
      </c>
      <c r="K127" s="363"/>
    </row>
    <row r="128" s="1" customFormat="1" ht="15" customHeight="1">
      <c r="B128" s="360"/>
      <c r="C128" s="315" t="s">
        <v>82</v>
      </c>
      <c r="D128" s="315"/>
      <c r="E128" s="315"/>
      <c r="F128" s="338" t="s">
        <v>900</v>
      </c>
      <c r="G128" s="315"/>
      <c r="H128" s="315" t="s">
        <v>952</v>
      </c>
      <c r="I128" s="315" t="s">
        <v>902</v>
      </c>
      <c r="J128" s="315" t="s">
        <v>951</v>
      </c>
      <c r="K128" s="363"/>
    </row>
    <row r="129" s="1" customFormat="1" ht="15" customHeight="1">
      <c r="B129" s="360"/>
      <c r="C129" s="315" t="s">
        <v>911</v>
      </c>
      <c r="D129" s="315"/>
      <c r="E129" s="315"/>
      <c r="F129" s="338" t="s">
        <v>906</v>
      </c>
      <c r="G129" s="315"/>
      <c r="H129" s="315" t="s">
        <v>912</v>
      </c>
      <c r="I129" s="315" t="s">
        <v>902</v>
      </c>
      <c r="J129" s="315">
        <v>15</v>
      </c>
      <c r="K129" s="363"/>
    </row>
    <row r="130" s="1" customFormat="1" ht="15" customHeight="1">
      <c r="B130" s="360"/>
      <c r="C130" s="341" t="s">
        <v>913</v>
      </c>
      <c r="D130" s="341"/>
      <c r="E130" s="341"/>
      <c r="F130" s="342" t="s">
        <v>906</v>
      </c>
      <c r="G130" s="341"/>
      <c r="H130" s="341" t="s">
        <v>914</v>
      </c>
      <c r="I130" s="341" t="s">
        <v>902</v>
      </c>
      <c r="J130" s="341">
        <v>15</v>
      </c>
      <c r="K130" s="363"/>
    </row>
    <row r="131" s="1" customFormat="1" ht="15" customHeight="1">
      <c r="B131" s="360"/>
      <c r="C131" s="341" t="s">
        <v>915</v>
      </c>
      <c r="D131" s="341"/>
      <c r="E131" s="341"/>
      <c r="F131" s="342" t="s">
        <v>906</v>
      </c>
      <c r="G131" s="341"/>
      <c r="H131" s="341" t="s">
        <v>916</v>
      </c>
      <c r="I131" s="341" t="s">
        <v>902</v>
      </c>
      <c r="J131" s="341">
        <v>20</v>
      </c>
      <c r="K131" s="363"/>
    </row>
    <row r="132" s="1" customFormat="1" ht="15" customHeight="1">
      <c r="B132" s="360"/>
      <c r="C132" s="341" t="s">
        <v>917</v>
      </c>
      <c r="D132" s="341"/>
      <c r="E132" s="341"/>
      <c r="F132" s="342" t="s">
        <v>906</v>
      </c>
      <c r="G132" s="341"/>
      <c r="H132" s="341" t="s">
        <v>918</v>
      </c>
      <c r="I132" s="341" t="s">
        <v>902</v>
      </c>
      <c r="J132" s="341">
        <v>20</v>
      </c>
      <c r="K132" s="363"/>
    </row>
    <row r="133" s="1" customFormat="1" ht="15" customHeight="1">
      <c r="B133" s="360"/>
      <c r="C133" s="315" t="s">
        <v>905</v>
      </c>
      <c r="D133" s="315"/>
      <c r="E133" s="315"/>
      <c r="F133" s="338" t="s">
        <v>906</v>
      </c>
      <c r="G133" s="315"/>
      <c r="H133" s="315" t="s">
        <v>940</v>
      </c>
      <c r="I133" s="315" t="s">
        <v>902</v>
      </c>
      <c r="J133" s="315">
        <v>50</v>
      </c>
      <c r="K133" s="363"/>
    </row>
    <row r="134" s="1" customFormat="1" ht="15" customHeight="1">
      <c r="B134" s="360"/>
      <c r="C134" s="315" t="s">
        <v>919</v>
      </c>
      <c r="D134" s="315"/>
      <c r="E134" s="315"/>
      <c r="F134" s="338" t="s">
        <v>906</v>
      </c>
      <c r="G134" s="315"/>
      <c r="H134" s="315" t="s">
        <v>940</v>
      </c>
      <c r="I134" s="315" t="s">
        <v>902</v>
      </c>
      <c r="J134" s="315">
        <v>50</v>
      </c>
      <c r="K134" s="363"/>
    </row>
    <row r="135" s="1" customFormat="1" ht="15" customHeight="1">
      <c r="B135" s="360"/>
      <c r="C135" s="315" t="s">
        <v>925</v>
      </c>
      <c r="D135" s="315"/>
      <c r="E135" s="315"/>
      <c r="F135" s="338" t="s">
        <v>906</v>
      </c>
      <c r="G135" s="315"/>
      <c r="H135" s="315" t="s">
        <v>940</v>
      </c>
      <c r="I135" s="315" t="s">
        <v>902</v>
      </c>
      <c r="J135" s="315">
        <v>50</v>
      </c>
      <c r="K135" s="363"/>
    </row>
    <row r="136" s="1" customFormat="1" ht="15" customHeight="1">
      <c r="B136" s="360"/>
      <c r="C136" s="315" t="s">
        <v>927</v>
      </c>
      <c r="D136" s="315"/>
      <c r="E136" s="315"/>
      <c r="F136" s="338" t="s">
        <v>906</v>
      </c>
      <c r="G136" s="315"/>
      <c r="H136" s="315" t="s">
        <v>940</v>
      </c>
      <c r="I136" s="315" t="s">
        <v>902</v>
      </c>
      <c r="J136" s="315">
        <v>50</v>
      </c>
      <c r="K136" s="363"/>
    </row>
    <row r="137" s="1" customFormat="1" ht="15" customHeight="1">
      <c r="B137" s="360"/>
      <c r="C137" s="315" t="s">
        <v>928</v>
      </c>
      <c r="D137" s="315"/>
      <c r="E137" s="315"/>
      <c r="F137" s="338" t="s">
        <v>906</v>
      </c>
      <c r="G137" s="315"/>
      <c r="H137" s="315" t="s">
        <v>953</v>
      </c>
      <c r="I137" s="315" t="s">
        <v>902</v>
      </c>
      <c r="J137" s="315">
        <v>255</v>
      </c>
      <c r="K137" s="363"/>
    </row>
    <row r="138" s="1" customFormat="1" ht="15" customHeight="1">
      <c r="B138" s="360"/>
      <c r="C138" s="315" t="s">
        <v>930</v>
      </c>
      <c r="D138" s="315"/>
      <c r="E138" s="315"/>
      <c r="F138" s="338" t="s">
        <v>900</v>
      </c>
      <c r="G138" s="315"/>
      <c r="H138" s="315" t="s">
        <v>954</v>
      </c>
      <c r="I138" s="315" t="s">
        <v>932</v>
      </c>
      <c r="J138" s="315"/>
      <c r="K138" s="363"/>
    </row>
    <row r="139" s="1" customFormat="1" ht="15" customHeight="1">
      <c r="B139" s="360"/>
      <c r="C139" s="315" t="s">
        <v>933</v>
      </c>
      <c r="D139" s="315"/>
      <c r="E139" s="315"/>
      <c r="F139" s="338" t="s">
        <v>900</v>
      </c>
      <c r="G139" s="315"/>
      <c r="H139" s="315" t="s">
        <v>955</v>
      </c>
      <c r="I139" s="315" t="s">
        <v>935</v>
      </c>
      <c r="J139" s="315"/>
      <c r="K139" s="363"/>
    </row>
    <row r="140" s="1" customFormat="1" ht="15" customHeight="1">
      <c r="B140" s="360"/>
      <c r="C140" s="315" t="s">
        <v>936</v>
      </c>
      <c r="D140" s="315"/>
      <c r="E140" s="315"/>
      <c r="F140" s="338" t="s">
        <v>900</v>
      </c>
      <c r="G140" s="315"/>
      <c r="H140" s="315" t="s">
        <v>936</v>
      </c>
      <c r="I140" s="315" t="s">
        <v>935</v>
      </c>
      <c r="J140" s="315"/>
      <c r="K140" s="363"/>
    </row>
    <row r="141" s="1" customFormat="1" ht="15" customHeight="1">
      <c r="B141" s="360"/>
      <c r="C141" s="315" t="s">
        <v>37</v>
      </c>
      <c r="D141" s="315"/>
      <c r="E141" s="315"/>
      <c r="F141" s="338" t="s">
        <v>900</v>
      </c>
      <c r="G141" s="315"/>
      <c r="H141" s="315" t="s">
        <v>956</v>
      </c>
      <c r="I141" s="315" t="s">
        <v>935</v>
      </c>
      <c r="J141" s="315"/>
      <c r="K141" s="363"/>
    </row>
    <row r="142" s="1" customFormat="1" ht="15" customHeight="1">
      <c r="B142" s="360"/>
      <c r="C142" s="315" t="s">
        <v>957</v>
      </c>
      <c r="D142" s="315"/>
      <c r="E142" s="315"/>
      <c r="F142" s="338" t="s">
        <v>900</v>
      </c>
      <c r="G142" s="315"/>
      <c r="H142" s="315" t="s">
        <v>958</v>
      </c>
      <c r="I142" s="315" t="s">
        <v>935</v>
      </c>
      <c r="J142" s="315"/>
      <c r="K142" s="363"/>
    </row>
    <row r="143" s="1" customFormat="1" ht="15" customHeight="1">
      <c r="B143" s="364"/>
      <c r="C143" s="365"/>
      <c r="D143" s="365"/>
      <c r="E143" s="365"/>
      <c r="F143" s="365"/>
      <c r="G143" s="365"/>
      <c r="H143" s="365"/>
      <c r="I143" s="365"/>
      <c r="J143" s="365"/>
      <c r="K143" s="366"/>
    </row>
    <row r="144" s="1" customFormat="1" ht="18.75" customHeight="1">
      <c r="B144" s="351"/>
      <c r="C144" s="351"/>
      <c r="D144" s="351"/>
      <c r="E144" s="351"/>
      <c r="F144" s="352"/>
      <c r="G144" s="351"/>
      <c r="H144" s="351"/>
      <c r="I144" s="351"/>
      <c r="J144" s="351"/>
      <c r="K144" s="351"/>
    </row>
    <row r="145" s="1" customFormat="1" ht="18.75" customHeight="1">
      <c r="B145" s="323"/>
      <c r="C145" s="323"/>
      <c r="D145" s="323"/>
      <c r="E145" s="323"/>
      <c r="F145" s="323"/>
      <c r="G145" s="323"/>
      <c r="H145" s="323"/>
      <c r="I145" s="323"/>
      <c r="J145" s="323"/>
      <c r="K145" s="323"/>
    </row>
    <row r="146" s="1" customFormat="1" ht="7.5" customHeight="1">
      <c r="B146" s="324"/>
      <c r="C146" s="325"/>
      <c r="D146" s="325"/>
      <c r="E146" s="325"/>
      <c r="F146" s="325"/>
      <c r="G146" s="325"/>
      <c r="H146" s="325"/>
      <c r="I146" s="325"/>
      <c r="J146" s="325"/>
      <c r="K146" s="326"/>
    </row>
    <row r="147" s="1" customFormat="1" ht="45" customHeight="1">
      <c r="B147" s="327"/>
      <c r="C147" s="328" t="s">
        <v>959</v>
      </c>
      <c r="D147" s="328"/>
      <c r="E147" s="328"/>
      <c r="F147" s="328"/>
      <c r="G147" s="328"/>
      <c r="H147" s="328"/>
      <c r="I147" s="328"/>
      <c r="J147" s="328"/>
      <c r="K147" s="329"/>
    </row>
    <row r="148" s="1" customFormat="1" ht="17.25" customHeight="1">
      <c r="B148" s="327"/>
      <c r="C148" s="330" t="s">
        <v>894</v>
      </c>
      <c r="D148" s="330"/>
      <c r="E148" s="330"/>
      <c r="F148" s="330" t="s">
        <v>895</v>
      </c>
      <c r="G148" s="331"/>
      <c r="H148" s="330" t="s">
        <v>53</v>
      </c>
      <c r="I148" s="330" t="s">
        <v>56</v>
      </c>
      <c r="J148" s="330" t="s">
        <v>896</v>
      </c>
      <c r="K148" s="329"/>
    </row>
    <row r="149" s="1" customFormat="1" ht="17.25" customHeight="1">
      <c r="B149" s="327"/>
      <c r="C149" s="332" t="s">
        <v>897</v>
      </c>
      <c r="D149" s="332"/>
      <c r="E149" s="332"/>
      <c r="F149" s="333" t="s">
        <v>898</v>
      </c>
      <c r="G149" s="334"/>
      <c r="H149" s="332"/>
      <c r="I149" s="332"/>
      <c r="J149" s="332" t="s">
        <v>899</v>
      </c>
      <c r="K149" s="329"/>
    </row>
    <row r="150" s="1" customFormat="1" ht="5.25" customHeight="1">
      <c r="B150" s="340"/>
      <c r="C150" s="335"/>
      <c r="D150" s="335"/>
      <c r="E150" s="335"/>
      <c r="F150" s="335"/>
      <c r="G150" s="336"/>
      <c r="H150" s="335"/>
      <c r="I150" s="335"/>
      <c r="J150" s="335"/>
      <c r="K150" s="363"/>
    </row>
    <row r="151" s="1" customFormat="1" ht="15" customHeight="1">
      <c r="B151" s="340"/>
      <c r="C151" s="367" t="s">
        <v>903</v>
      </c>
      <c r="D151" s="315"/>
      <c r="E151" s="315"/>
      <c r="F151" s="368" t="s">
        <v>900</v>
      </c>
      <c r="G151" s="315"/>
      <c r="H151" s="367" t="s">
        <v>940</v>
      </c>
      <c r="I151" s="367" t="s">
        <v>902</v>
      </c>
      <c r="J151" s="367">
        <v>120</v>
      </c>
      <c r="K151" s="363"/>
    </row>
    <row r="152" s="1" customFormat="1" ht="15" customHeight="1">
      <c r="B152" s="340"/>
      <c r="C152" s="367" t="s">
        <v>949</v>
      </c>
      <c r="D152" s="315"/>
      <c r="E152" s="315"/>
      <c r="F152" s="368" t="s">
        <v>900</v>
      </c>
      <c r="G152" s="315"/>
      <c r="H152" s="367" t="s">
        <v>960</v>
      </c>
      <c r="I152" s="367" t="s">
        <v>902</v>
      </c>
      <c r="J152" s="367" t="s">
        <v>951</v>
      </c>
      <c r="K152" s="363"/>
    </row>
    <row r="153" s="1" customFormat="1" ht="15" customHeight="1">
      <c r="B153" s="340"/>
      <c r="C153" s="367" t="s">
        <v>82</v>
      </c>
      <c r="D153" s="315"/>
      <c r="E153" s="315"/>
      <c r="F153" s="368" t="s">
        <v>900</v>
      </c>
      <c r="G153" s="315"/>
      <c r="H153" s="367" t="s">
        <v>961</v>
      </c>
      <c r="I153" s="367" t="s">
        <v>902</v>
      </c>
      <c r="J153" s="367" t="s">
        <v>951</v>
      </c>
      <c r="K153" s="363"/>
    </row>
    <row r="154" s="1" customFormat="1" ht="15" customHeight="1">
      <c r="B154" s="340"/>
      <c r="C154" s="367" t="s">
        <v>905</v>
      </c>
      <c r="D154" s="315"/>
      <c r="E154" s="315"/>
      <c r="F154" s="368" t="s">
        <v>906</v>
      </c>
      <c r="G154" s="315"/>
      <c r="H154" s="367" t="s">
        <v>940</v>
      </c>
      <c r="I154" s="367" t="s">
        <v>902</v>
      </c>
      <c r="J154" s="367">
        <v>50</v>
      </c>
      <c r="K154" s="363"/>
    </row>
    <row r="155" s="1" customFormat="1" ht="15" customHeight="1">
      <c r="B155" s="340"/>
      <c r="C155" s="367" t="s">
        <v>908</v>
      </c>
      <c r="D155" s="315"/>
      <c r="E155" s="315"/>
      <c r="F155" s="368" t="s">
        <v>900</v>
      </c>
      <c r="G155" s="315"/>
      <c r="H155" s="367" t="s">
        <v>940</v>
      </c>
      <c r="I155" s="367" t="s">
        <v>910</v>
      </c>
      <c r="J155" s="367"/>
      <c r="K155" s="363"/>
    </row>
    <row r="156" s="1" customFormat="1" ht="15" customHeight="1">
      <c r="B156" s="340"/>
      <c r="C156" s="367" t="s">
        <v>919</v>
      </c>
      <c r="D156" s="315"/>
      <c r="E156" s="315"/>
      <c r="F156" s="368" t="s">
        <v>906</v>
      </c>
      <c r="G156" s="315"/>
      <c r="H156" s="367" t="s">
        <v>940</v>
      </c>
      <c r="I156" s="367" t="s">
        <v>902</v>
      </c>
      <c r="J156" s="367">
        <v>50</v>
      </c>
      <c r="K156" s="363"/>
    </row>
    <row r="157" s="1" customFormat="1" ht="15" customHeight="1">
      <c r="B157" s="340"/>
      <c r="C157" s="367" t="s">
        <v>927</v>
      </c>
      <c r="D157" s="315"/>
      <c r="E157" s="315"/>
      <c r="F157" s="368" t="s">
        <v>906</v>
      </c>
      <c r="G157" s="315"/>
      <c r="H157" s="367" t="s">
        <v>940</v>
      </c>
      <c r="I157" s="367" t="s">
        <v>902</v>
      </c>
      <c r="J157" s="367">
        <v>50</v>
      </c>
      <c r="K157" s="363"/>
    </row>
    <row r="158" s="1" customFormat="1" ht="15" customHeight="1">
      <c r="B158" s="340"/>
      <c r="C158" s="367" t="s">
        <v>925</v>
      </c>
      <c r="D158" s="315"/>
      <c r="E158" s="315"/>
      <c r="F158" s="368" t="s">
        <v>906</v>
      </c>
      <c r="G158" s="315"/>
      <c r="H158" s="367" t="s">
        <v>940</v>
      </c>
      <c r="I158" s="367" t="s">
        <v>902</v>
      </c>
      <c r="J158" s="367">
        <v>50</v>
      </c>
      <c r="K158" s="363"/>
    </row>
    <row r="159" s="1" customFormat="1" ht="15" customHeight="1">
      <c r="B159" s="340"/>
      <c r="C159" s="367" t="s">
        <v>118</v>
      </c>
      <c r="D159" s="315"/>
      <c r="E159" s="315"/>
      <c r="F159" s="368" t="s">
        <v>900</v>
      </c>
      <c r="G159" s="315"/>
      <c r="H159" s="367" t="s">
        <v>962</v>
      </c>
      <c r="I159" s="367" t="s">
        <v>902</v>
      </c>
      <c r="J159" s="367" t="s">
        <v>963</v>
      </c>
      <c r="K159" s="363"/>
    </row>
    <row r="160" s="1" customFormat="1" ht="15" customHeight="1">
      <c r="B160" s="340"/>
      <c r="C160" s="367" t="s">
        <v>964</v>
      </c>
      <c r="D160" s="315"/>
      <c r="E160" s="315"/>
      <c r="F160" s="368" t="s">
        <v>900</v>
      </c>
      <c r="G160" s="315"/>
      <c r="H160" s="367" t="s">
        <v>965</v>
      </c>
      <c r="I160" s="367" t="s">
        <v>935</v>
      </c>
      <c r="J160" s="367"/>
      <c r="K160" s="363"/>
    </row>
    <row r="161" s="1" customFormat="1" ht="15" customHeight="1">
      <c r="B161" s="369"/>
      <c r="C161" s="349"/>
      <c r="D161" s="349"/>
      <c r="E161" s="349"/>
      <c r="F161" s="349"/>
      <c r="G161" s="349"/>
      <c r="H161" s="349"/>
      <c r="I161" s="349"/>
      <c r="J161" s="349"/>
      <c r="K161" s="370"/>
    </row>
    <row r="162" s="1" customFormat="1" ht="18.75" customHeight="1">
      <c r="B162" s="351"/>
      <c r="C162" s="361"/>
      <c r="D162" s="361"/>
      <c r="E162" s="361"/>
      <c r="F162" s="371"/>
      <c r="G162" s="361"/>
      <c r="H162" s="361"/>
      <c r="I162" s="361"/>
      <c r="J162" s="361"/>
      <c r="K162" s="351"/>
    </row>
    <row r="163" s="1" customFormat="1" ht="18.75" customHeight="1">
      <c r="B163" s="323"/>
      <c r="C163" s="323"/>
      <c r="D163" s="323"/>
      <c r="E163" s="323"/>
      <c r="F163" s="323"/>
      <c r="G163" s="323"/>
      <c r="H163" s="323"/>
      <c r="I163" s="323"/>
      <c r="J163" s="323"/>
      <c r="K163" s="323"/>
    </row>
    <row r="164" s="1" customFormat="1" ht="7.5" customHeight="1">
      <c r="B164" s="302"/>
      <c r="C164" s="303"/>
      <c r="D164" s="303"/>
      <c r="E164" s="303"/>
      <c r="F164" s="303"/>
      <c r="G164" s="303"/>
      <c r="H164" s="303"/>
      <c r="I164" s="303"/>
      <c r="J164" s="303"/>
      <c r="K164" s="304"/>
    </row>
    <row r="165" s="1" customFormat="1" ht="45" customHeight="1">
      <c r="B165" s="305"/>
      <c r="C165" s="306" t="s">
        <v>966</v>
      </c>
      <c r="D165" s="306"/>
      <c r="E165" s="306"/>
      <c r="F165" s="306"/>
      <c r="G165" s="306"/>
      <c r="H165" s="306"/>
      <c r="I165" s="306"/>
      <c r="J165" s="306"/>
      <c r="K165" s="307"/>
    </row>
    <row r="166" s="1" customFormat="1" ht="17.25" customHeight="1">
      <c r="B166" s="305"/>
      <c r="C166" s="330" t="s">
        <v>894</v>
      </c>
      <c r="D166" s="330"/>
      <c r="E166" s="330"/>
      <c r="F166" s="330" t="s">
        <v>895</v>
      </c>
      <c r="G166" s="372"/>
      <c r="H166" s="373" t="s">
        <v>53</v>
      </c>
      <c r="I166" s="373" t="s">
        <v>56</v>
      </c>
      <c r="J166" s="330" t="s">
        <v>896</v>
      </c>
      <c r="K166" s="307"/>
    </row>
    <row r="167" s="1" customFormat="1" ht="17.25" customHeight="1">
      <c r="B167" s="308"/>
      <c r="C167" s="332" t="s">
        <v>897</v>
      </c>
      <c r="D167" s="332"/>
      <c r="E167" s="332"/>
      <c r="F167" s="333" t="s">
        <v>898</v>
      </c>
      <c r="G167" s="374"/>
      <c r="H167" s="375"/>
      <c r="I167" s="375"/>
      <c r="J167" s="332" t="s">
        <v>899</v>
      </c>
      <c r="K167" s="310"/>
    </row>
    <row r="168" s="1" customFormat="1" ht="5.25" customHeight="1">
      <c r="B168" s="340"/>
      <c r="C168" s="335"/>
      <c r="D168" s="335"/>
      <c r="E168" s="335"/>
      <c r="F168" s="335"/>
      <c r="G168" s="336"/>
      <c r="H168" s="335"/>
      <c r="I168" s="335"/>
      <c r="J168" s="335"/>
      <c r="K168" s="363"/>
    </row>
    <row r="169" s="1" customFormat="1" ht="15" customHeight="1">
      <c r="B169" s="340"/>
      <c r="C169" s="315" t="s">
        <v>903</v>
      </c>
      <c r="D169" s="315"/>
      <c r="E169" s="315"/>
      <c r="F169" s="338" t="s">
        <v>900</v>
      </c>
      <c r="G169" s="315"/>
      <c r="H169" s="315" t="s">
        <v>940</v>
      </c>
      <c r="I169" s="315" t="s">
        <v>902</v>
      </c>
      <c r="J169" s="315">
        <v>120</v>
      </c>
      <c r="K169" s="363"/>
    </row>
    <row r="170" s="1" customFormat="1" ht="15" customHeight="1">
      <c r="B170" s="340"/>
      <c r="C170" s="315" t="s">
        <v>949</v>
      </c>
      <c r="D170" s="315"/>
      <c r="E170" s="315"/>
      <c r="F170" s="338" t="s">
        <v>900</v>
      </c>
      <c r="G170" s="315"/>
      <c r="H170" s="315" t="s">
        <v>950</v>
      </c>
      <c r="I170" s="315" t="s">
        <v>902</v>
      </c>
      <c r="J170" s="315" t="s">
        <v>951</v>
      </c>
      <c r="K170" s="363"/>
    </row>
    <row r="171" s="1" customFormat="1" ht="15" customHeight="1">
      <c r="B171" s="340"/>
      <c r="C171" s="315" t="s">
        <v>82</v>
      </c>
      <c r="D171" s="315"/>
      <c r="E171" s="315"/>
      <c r="F171" s="338" t="s">
        <v>900</v>
      </c>
      <c r="G171" s="315"/>
      <c r="H171" s="315" t="s">
        <v>967</v>
      </c>
      <c r="I171" s="315" t="s">
        <v>902</v>
      </c>
      <c r="J171" s="315" t="s">
        <v>951</v>
      </c>
      <c r="K171" s="363"/>
    </row>
    <row r="172" s="1" customFormat="1" ht="15" customHeight="1">
      <c r="B172" s="340"/>
      <c r="C172" s="315" t="s">
        <v>905</v>
      </c>
      <c r="D172" s="315"/>
      <c r="E172" s="315"/>
      <c r="F172" s="338" t="s">
        <v>906</v>
      </c>
      <c r="G172" s="315"/>
      <c r="H172" s="315" t="s">
        <v>967</v>
      </c>
      <c r="I172" s="315" t="s">
        <v>902</v>
      </c>
      <c r="J172" s="315">
        <v>50</v>
      </c>
      <c r="K172" s="363"/>
    </row>
    <row r="173" s="1" customFormat="1" ht="15" customHeight="1">
      <c r="B173" s="340"/>
      <c r="C173" s="315" t="s">
        <v>908</v>
      </c>
      <c r="D173" s="315"/>
      <c r="E173" s="315"/>
      <c r="F173" s="338" t="s">
        <v>900</v>
      </c>
      <c r="G173" s="315"/>
      <c r="H173" s="315" t="s">
        <v>967</v>
      </c>
      <c r="I173" s="315" t="s">
        <v>910</v>
      </c>
      <c r="J173" s="315"/>
      <c r="K173" s="363"/>
    </row>
    <row r="174" s="1" customFormat="1" ht="15" customHeight="1">
      <c r="B174" s="340"/>
      <c r="C174" s="315" t="s">
        <v>919</v>
      </c>
      <c r="D174" s="315"/>
      <c r="E174" s="315"/>
      <c r="F174" s="338" t="s">
        <v>906</v>
      </c>
      <c r="G174" s="315"/>
      <c r="H174" s="315" t="s">
        <v>967</v>
      </c>
      <c r="I174" s="315" t="s">
        <v>902</v>
      </c>
      <c r="J174" s="315">
        <v>50</v>
      </c>
      <c r="K174" s="363"/>
    </row>
    <row r="175" s="1" customFormat="1" ht="15" customHeight="1">
      <c r="B175" s="340"/>
      <c r="C175" s="315" t="s">
        <v>927</v>
      </c>
      <c r="D175" s="315"/>
      <c r="E175" s="315"/>
      <c r="F175" s="338" t="s">
        <v>906</v>
      </c>
      <c r="G175" s="315"/>
      <c r="H175" s="315" t="s">
        <v>967</v>
      </c>
      <c r="I175" s="315" t="s">
        <v>902</v>
      </c>
      <c r="J175" s="315">
        <v>50</v>
      </c>
      <c r="K175" s="363"/>
    </row>
    <row r="176" s="1" customFormat="1" ht="15" customHeight="1">
      <c r="B176" s="340"/>
      <c r="C176" s="315" t="s">
        <v>925</v>
      </c>
      <c r="D176" s="315"/>
      <c r="E176" s="315"/>
      <c r="F176" s="338" t="s">
        <v>906</v>
      </c>
      <c r="G176" s="315"/>
      <c r="H176" s="315" t="s">
        <v>967</v>
      </c>
      <c r="I176" s="315" t="s">
        <v>902</v>
      </c>
      <c r="J176" s="315">
        <v>50</v>
      </c>
      <c r="K176" s="363"/>
    </row>
    <row r="177" s="1" customFormat="1" ht="15" customHeight="1">
      <c r="B177" s="340"/>
      <c r="C177" s="315" t="s">
        <v>132</v>
      </c>
      <c r="D177" s="315"/>
      <c r="E177" s="315"/>
      <c r="F177" s="338" t="s">
        <v>900</v>
      </c>
      <c r="G177" s="315"/>
      <c r="H177" s="315" t="s">
        <v>968</v>
      </c>
      <c r="I177" s="315" t="s">
        <v>969</v>
      </c>
      <c r="J177" s="315"/>
      <c r="K177" s="363"/>
    </row>
    <row r="178" s="1" customFormat="1" ht="15" customHeight="1">
      <c r="B178" s="340"/>
      <c r="C178" s="315" t="s">
        <v>56</v>
      </c>
      <c r="D178" s="315"/>
      <c r="E178" s="315"/>
      <c r="F178" s="338" t="s">
        <v>900</v>
      </c>
      <c r="G178" s="315"/>
      <c r="H178" s="315" t="s">
        <v>970</v>
      </c>
      <c r="I178" s="315" t="s">
        <v>971</v>
      </c>
      <c r="J178" s="315">
        <v>1</v>
      </c>
      <c r="K178" s="363"/>
    </row>
    <row r="179" s="1" customFormat="1" ht="15" customHeight="1">
      <c r="B179" s="340"/>
      <c r="C179" s="315" t="s">
        <v>52</v>
      </c>
      <c r="D179" s="315"/>
      <c r="E179" s="315"/>
      <c r="F179" s="338" t="s">
        <v>900</v>
      </c>
      <c r="G179" s="315"/>
      <c r="H179" s="315" t="s">
        <v>972</v>
      </c>
      <c r="I179" s="315" t="s">
        <v>902</v>
      </c>
      <c r="J179" s="315">
        <v>20</v>
      </c>
      <c r="K179" s="363"/>
    </row>
    <row r="180" s="1" customFormat="1" ht="15" customHeight="1">
      <c r="B180" s="340"/>
      <c r="C180" s="315" t="s">
        <v>53</v>
      </c>
      <c r="D180" s="315"/>
      <c r="E180" s="315"/>
      <c r="F180" s="338" t="s">
        <v>900</v>
      </c>
      <c r="G180" s="315"/>
      <c r="H180" s="315" t="s">
        <v>973</v>
      </c>
      <c r="I180" s="315" t="s">
        <v>902</v>
      </c>
      <c r="J180" s="315">
        <v>255</v>
      </c>
      <c r="K180" s="363"/>
    </row>
    <row r="181" s="1" customFormat="1" ht="15" customHeight="1">
      <c r="B181" s="340"/>
      <c r="C181" s="315" t="s">
        <v>133</v>
      </c>
      <c r="D181" s="315"/>
      <c r="E181" s="315"/>
      <c r="F181" s="338" t="s">
        <v>900</v>
      </c>
      <c r="G181" s="315"/>
      <c r="H181" s="315" t="s">
        <v>864</v>
      </c>
      <c r="I181" s="315" t="s">
        <v>902</v>
      </c>
      <c r="J181" s="315">
        <v>10</v>
      </c>
      <c r="K181" s="363"/>
    </row>
    <row r="182" s="1" customFormat="1" ht="15" customHeight="1">
      <c r="B182" s="340"/>
      <c r="C182" s="315" t="s">
        <v>134</v>
      </c>
      <c r="D182" s="315"/>
      <c r="E182" s="315"/>
      <c r="F182" s="338" t="s">
        <v>900</v>
      </c>
      <c r="G182" s="315"/>
      <c r="H182" s="315" t="s">
        <v>974</v>
      </c>
      <c r="I182" s="315" t="s">
        <v>935</v>
      </c>
      <c r="J182" s="315"/>
      <c r="K182" s="363"/>
    </row>
    <row r="183" s="1" customFormat="1" ht="15" customHeight="1">
      <c r="B183" s="340"/>
      <c r="C183" s="315" t="s">
        <v>975</v>
      </c>
      <c r="D183" s="315"/>
      <c r="E183" s="315"/>
      <c r="F183" s="338" t="s">
        <v>900</v>
      </c>
      <c r="G183" s="315"/>
      <c r="H183" s="315" t="s">
        <v>976</v>
      </c>
      <c r="I183" s="315" t="s">
        <v>935</v>
      </c>
      <c r="J183" s="315"/>
      <c r="K183" s="363"/>
    </row>
    <row r="184" s="1" customFormat="1" ht="15" customHeight="1">
      <c r="B184" s="340"/>
      <c r="C184" s="315" t="s">
        <v>964</v>
      </c>
      <c r="D184" s="315"/>
      <c r="E184" s="315"/>
      <c r="F184" s="338" t="s">
        <v>900</v>
      </c>
      <c r="G184" s="315"/>
      <c r="H184" s="315" t="s">
        <v>977</v>
      </c>
      <c r="I184" s="315" t="s">
        <v>935</v>
      </c>
      <c r="J184" s="315"/>
      <c r="K184" s="363"/>
    </row>
    <row r="185" s="1" customFormat="1" ht="15" customHeight="1">
      <c r="B185" s="340"/>
      <c r="C185" s="315" t="s">
        <v>136</v>
      </c>
      <c r="D185" s="315"/>
      <c r="E185" s="315"/>
      <c r="F185" s="338" t="s">
        <v>906</v>
      </c>
      <c r="G185" s="315"/>
      <c r="H185" s="315" t="s">
        <v>978</v>
      </c>
      <c r="I185" s="315" t="s">
        <v>902</v>
      </c>
      <c r="J185" s="315">
        <v>50</v>
      </c>
      <c r="K185" s="363"/>
    </row>
    <row r="186" s="1" customFormat="1" ht="15" customHeight="1">
      <c r="B186" s="340"/>
      <c r="C186" s="315" t="s">
        <v>979</v>
      </c>
      <c r="D186" s="315"/>
      <c r="E186" s="315"/>
      <c r="F186" s="338" t="s">
        <v>906</v>
      </c>
      <c r="G186" s="315"/>
      <c r="H186" s="315" t="s">
        <v>980</v>
      </c>
      <c r="I186" s="315" t="s">
        <v>981</v>
      </c>
      <c r="J186" s="315"/>
      <c r="K186" s="363"/>
    </row>
    <row r="187" s="1" customFormat="1" ht="15" customHeight="1">
      <c r="B187" s="340"/>
      <c r="C187" s="315" t="s">
        <v>982</v>
      </c>
      <c r="D187" s="315"/>
      <c r="E187" s="315"/>
      <c r="F187" s="338" t="s">
        <v>906</v>
      </c>
      <c r="G187" s="315"/>
      <c r="H187" s="315" t="s">
        <v>983</v>
      </c>
      <c r="I187" s="315" t="s">
        <v>981</v>
      </c>
      <c r="J187" s="315"/>
      <c r="K187" s="363"/>
    </row>
    <row r="188" s="1" customFormat="1" ht="15" customHeight="1">
      <c r="B188" s="340"/>
      <c r="C188" s="315" t="s">
        <v>984</v>
      </c>
      <c r="D188" s="315"/>
      <c r="E188" s="315"/>
      <c r="F188" s="338" t="s">
        <v>906</v>
      </c>
      <c r="G188" s="315"/>
      <c r="H188" s="315" t="s">
        <v>985</v>
      </c>
      <c r="I188" s="315" t="s">
        <v>981</v>
      </c>
      <c r="J188" s="315"/>
      <c r="K188" s="363"/>
    </row>
    <row r="189" s="1" customFormat="1" ht="15" customHeight="1">
      <c r="B189" s="340"/>
      <c r="C189" s="376" t="s">
        <v>986</v>
      </c>
      <c r="D189" s="315"/>
      <c r="E189" s="315"/>
      <c r="F189" s="338" t="s">
        <v>906</v>
      </c>
      <c r="G189" s="315"/>
      <c r="H189" s="315" t="s">
        <v>987</v>
      </c>
      <c r="I189" s="315" t="s">
        <v>988</v>
      </c>
      <c r="J189" s="377" t="s">
        <v>989</v>
      </c>
      <c r="K189" s="363"/>
    </row>
    <row r="190" s="1" customFormat="1" ht="15" customHeight="1">
      <c r="B190" s="340"/>
      <c r="C190" s="376" t="s">
        <v>41</v>
      </c>
      <c r="D190" s="315"/>
      <c r="E190" s="315"/>
      <c r="F190" s="338" t="s">
        <v>900</v>
      </c>
      <c r="G190" s="315"/>
      <c r="H190" s="312" t="s">
        <v>990</v>
      </c>
      <c r="I190" s="315" t="s">
        <v>991</v>
      </c>
      <c r="J190" s="315"/>
      <c r="K190" s="363"/>
    </row>
    <row r="191" s="1" customFormat="1" ht="15" customHeight="1">
      <c r="B191" s="340"/>
      <c r="C191" s="376" t="s">
        <v>992</v>
      </c>
      <c r="D191" s="315"/>
      <c r="E191" s="315"/>
      <c r="F191" s="338" t="s">
        <v>900</v>
      </c>
      <c r="G191" s="315"/>
      <c r="H191" s="315" t="s">
        <v>993</v>
      </c>
      <c r="I191" s="315" t="s">
        <v>935</v>
      </c>
      <c r="J191" s="315"/>
      <c r="K191" s="363"/>
    </row>
    <row r="192" s="1" customFormat="1" ht="15" customHeight="1">
      <c r="B192" s="340"/>
      <c r="C192" s="376" t="s">
        <v>994</v>
      </c>
      <c r="D192" s="315"/>
      <c r="E192" s="315"/>
      <c r="F192" s="338" t="s">
        <v>900</v>
      </c>
      <c r="G192" s="315"/>
      <c r="H192" s="315" t="s">
        <v>995</v>
      </c>
      <c r="I192" s="315" t="s">
        <v>935</v>
      </c>
      <c r="J192" s="315"/>
      <c r="K192" s="363"/>
    </row>
    <row r="193" s="1" customFormat="1" ht="15" customHeight="1">
      <c r="B193" s="340"/>
      <c r="C193" s="376" t="s">
        <v>996</v>
      </c>
      <c r="D193" s="315"/>
      <c r="E193" s="315"/>
      <c r="F193" s="338" t="s">
        <v>906</v>
      </c>
      <c r="G193" s="315"/>
      <c r="H193" s="315" t="s">
        <v>997</v>
      </c>
      <c r="I193" s="315" t="s">
        <v>935</v>
      </c>
      <c r="J193" s="315"/>
      <c r="K193" s="363"/>
    </row>
    <row r="194" s="1" customFormat="1" ht="15" customHeight="1">
      <c r="B194" s="369"/>
      <c r="C194" s="378"/>
      <c r="D194" s="349"/>
      <c r="E194" s="349"/>
      <c r="F194" s="349"/>
      <c r="G194" s="349"/>
      <c r="H194" s="349"/>
      <c r="I194" s="349"/>
      <c r="J194" s="349"/>
      <c r="K194" s="370"/>
    </row>
    <row r="195" s="1" customFormat="1" ht="18.75" customHeight="1">
      <c r="B195" s="351"/>
      <c r="C195" s="361"/>
      <c r="D195" s="361"/>
      <c r="E195" s="361"/>
      <c r="F195" s="371"/>
      <c r="G195" s="361"/>
      <c r="H195" s="361"/>
      <c r="I195" s="361"/>
      <c r="J195" s="361"/>
      <c r="K195" s="351"/>
    </row>
    <row r="196" s="1" customFormat="1" ht="18.75" customHeight="1">
      <c r="B196" s="351"/>
      <c r="C196" s="361"/>
      <c r="D196" s="361"/>
      <c r="E196" s="361"/>
      <c r="F196" s="371"/>
      <c r="G196" s="361"/>
      <c r="H196" s="361"/>
      <c r="I196" s="361"/>
      <c r="J196" s="361"/>
      <c r="K196" s="351"/>
    </row>
    <row r="197" s="1" customFormat="1" ht="18.75" customHeight="1">
      <c r="B197" s="323"/>
      <c r="C197" s="323"/>
      <c r="D197" s="323"/>
      <c r="E197" s="323"/>
      <c r="F197" s="323"/>
      <c r="G197" s="323"/>
      <c r="H197" s="323"/>
      <c r="I197" s="323"/>
      <c r="J197" s="323"/>
      <c r="K197" s="323"/>
    </row>
    <row r="198" s="1" customFormat="1" ht="13.5">
      <c r="B198" s="302"/>
      <c r="C198" s="303"/>
      <c r="D198" s="303"/>
      <c r="E198" s="303"/>
      <c r="F198" s="303"/>
      <c r="G198" s="303"/>
      <c r="H198" s="303"/>
      <c r="I198" s="303"/>
      <c r="J198" s="303"/>
      <c r="K198" s="304"/>
    </row>
    <row r="199" s="1" customFormat="1" ht="21">
      <c r="B199" s="305"/>
      <c r="C199" s="306" t="s">
        <v>998</v>
      </c>
      <c r="D199" s="306"/>
      <c r="E199" s="306"/>
      <c r="F199" s="306"/>
      <c r="G199" s="306"/>
      <c r="H199" s="306"/>
      <c r="I199" s="306"/>
      <c r="J199" s="306"/>
      <c r="K199" s="307"/>
    </row>
    <row r="200" s="1" customFormat="1" ht="25.5" customHeight="1">
      <c r="B200" s="305"/>
      <c r="C200" s="379" t="s">
        <v>999</v>
      </c>
      <c r="D200" s="379"/>
      <c r="E200" s="379"/>
      <c r="F200" s="379" t="s">
        <v>1000</v>
      </c>
      <c r="G200" s="380"/>
      <c r="H200" s="379" t="s">
        <v>1001</v>
      </c>
      <c r="I200" s="379"/>
      <c r="J200" s="379"/>
      <c r="K200" s="307"/>
    </row>
    <row r="201" s="1" customFormat="1" ht="5.25" customHeight="1">
      <c r="B201" s="340"/>
      <c r="C201" s="335"/>
      <c r="D201" s="335"/>
      <c r="E201" s="335"/>
      <c r="F201" s="335"/>
      <c r="G201" s="361"/>
      <c r="H201" s="335"/>
      <c r="I201" s="335"/>
      <c r="J201" s="335"/>
      <c r="K201" s="363"/>
    </row>
    <row r="202" s="1" customFormat="1" ht="15" customHeight="1">
      <c r="B202" s="340"/>
      <c r="C202" s="315" t="s">
        <v>991</v>
      </c>
      <c r="D202" s="315"/>
      <c r="E202" s="315"/>
      <c r="F202" s="338" t="s">
        <v>42</v>
      </c>
      <c r="G202" s="315"/>
      <c r="H202" s="315" t="s">
        <v>1002</v>
      </c>
      <c r="I202" s="315"/>
      <c r="J202" s="315"/>
      <c r="K202" s="363"/>
    </row>
    <row r="203" s="1" customFormat="1" ht="15" customHeight="1">
      <c r="B203" s="340"/>
      <c r="C203" s="315"/>
      <c r="D203" s="315"/>
      <c r="E203" s="315"/>
      <c r="F203" s="338" t="s">
        <v>43</v>
      </c>
      <c r="G203" s="315"/>
      <c r="H203" s="315" t="s">
        <v>1003</v>
      </c>
      <c r="I203" s="315"/>
      <c r="J203" s="315"/>
      <c r="K203" s="363"/>
    </row>
    <row r="204" s="1" customFormat="1" ht="15" customHeight="1">
      <c r="B204" s="340"/>
      <c r="C204" s="315"/>
      <c r="D204" s="315"/>
      <c r="E204" s="315"/>
      <c r="F204" s="338" t="s">
        <v>46</v>
      </c>
      <c r="G204" s="315"/>
      <c r="H204" s="315" t="s">
        <v>1004</v>
      </c>
      <c r="I204" s="315"/>
      <c r="J204" s="315"/>
      <c r="K204" s="363"/>
    </row>
    <row r="205" s="1" customFormat="1" ht="15" customHeight="1">
      <c r="B205" s="340"/>
      <c r="C205" s="315"/>
      <c r="D205" s="315"/>
      <c r="E205" s="315"/>
      <c r="F205" s="338" t="s">
        <v>44</v>
      </c>
      <c r="G205" s="315"/>
      <c r="H205" s="315" t="s">
        <v>1005</v>
      </c>
      <c r="I205" s="315"/>
      <c r="J205" s="315"/>
      <c r="K205" s="363"/>
    </row>
    <row r="206" s="1" customFormat="1" ht="15" customHeight="1">
      <c r="B206" s="340"/>
      <c r="C206" s="315"/>
      <c r="D206" s="315"/>
      <c r="E206" s="315"/>
      <c r="F206" s="338" t="s">
        <v>45</v>
      </c>
      <c r="G206" s="315"/>
      <c r="H206" s="315" t="s">
        <v>1006</v>
      </c>
      <c r="I206" s="315"/>
      <c r="J206" s="315"/>
      <c r="K206" s="363"/>
    </row>
    <row r="207" s="1" customFormat="1" ht="15" customHeight="1">
      <c r="B207" s="340"/>
      <c r="C207" s="315"/>
      <c r="D207" s="315"/>
      <c r="E207" s="315"/>
      <c r="F207" s="338"/>
      <c r="G207" s="315"/>
      <c r="H207" s="315"/>
      <c r="I207" s="315"/>
      <c r="J207" s="315"/>
      <c r="K207" s="363"/>
    </row>
    <row r="208" s="1" customFormat="1" ht="15" customHeight="1">
      <c r="B208" s="340"/>
      <c r="C208" s="315" t="s">
        <v>947</v>
      </c>
      <c r="D208" s="315"/>
      <c r="E208" s="315"/>
      <c r="F208" s="338" t="s">
        <v>77</v>
      </c>
      <c r="G208" s="315"/>
      <c r="H208" s="315" t="s">
        <v>1007</v>
      </c>
      <c r="I208" s="315"/>
      <c r="J208" s="315"/>
      <c r="K208" s="363"/>
    </row>
    <row r="209" s="1" customFormat="1" ht="15" customHeight="1">
      <c r="B209" s="340"/>
      <c r="C209" s="315"/>
      <c r="D209" s="315"/>
      <c r="E209" s="315"/>
      <c r="F209" s="338" t="s">
        <v>844</v>
      </c>
      <c r="G209" s="315"/>
      <c r="H209" s="315" t="s">
        <v>845</v>
      </c>
      <c r="I209" s="315"/>
      <c r="J209" s="315"/>
      <c r="K209" s="363"/>
    </row>
    <row r="210" s="1" customFormat="1" ht="15" customHeight="1">
      <c r="B210" s="340"/>
      <c r="C210" s="315"/>
      <c r="D210" s="315"/>
      <c r="E210" s="315"/>
      <c r="F210" s="338" t="s">
        <v>842</v>
      </c>
      <c r="G210" s="315"/>
      <c r="H210" s="315" t="s">
        <v>1008</v>
      </c>
      <c r="I210" s="315"/>
      <c r="J210" s="315"/>
      <c r="K210" s="363"/>
    </row>
    <row r="211" s="1" customFormat="1" ht="15" customHeight="1">
      <c r="B211" s="381"/>
      <c r="C211" s="315"/>
      <c r="D211" s="315"/>
      <c r="E211" s="315"/>
      <c r="F211" s="338" t="s">
        <v>95</v>
      </c>
      <c r="G211" s="376"/>
      <c r="H211" s="367" t="s">
        <v>846</v>
      </c>
      <c r="I211" s="367"/>
      <c r="J211" s="367"/>
      <c r="K211" s="382"/>
    </row>
    <row r="212" s="1" customFormat="1" ht="15" customHeight="1">
      <c r="B212" s="381"/>
      <c r="C212" s="315"/>
      <c r="D212" s="315"/>
      <c r="E212" s="315"/>
      <c r="F212" s="338" t="s">
        <v>847</v>
      </c>
      <c r="G212" s="376"/>
      <c r="H212" s="367" t="s">
        <v>1009</v>
      </c>
      <c r="I212" s="367"/>
      <c r="J212" s="367"/>
      <c r="K212" s="382"/>
    </row>
    <row r="213" s="1" customFormat="1" ht="15" customHeight="1">
      <c r="B213" s="381"/>
      <c r="C213" s="315"/>
      <c r="D213" s="315"/>
      <c r="E213" s="315"/>
      <c r="F213" s="338"/>
      <c r="G213" s="376"/>
      <c r="H213" s="367"/>
      <c r="I213" s="367"/>
      <c r="J213" s="367"/>
      <c r="K213" s="382"/>
    </row>
    <row r="214" s="1" customFormat="1" ht="15" customHeight="1">
      <c r="B214" s="381"/>
      <c r="C214" s="315" t="s">
        <v>971</v>
      </c>
      <c r="D214" s="315"/>
      <c r="E214" s="315"/>
      <c r="F214" s="338">
        <v>1</v>
      </c>
      <c r="G214" s="376"/>
      <c r="H214" s="367" t="s">
        <v>1010</v>
      </c>
      <c r="I214" s="367"/>
      <c r="J214" s="367"/>
      <c r="K214" s="382"/>
    </row>
    <row r="215" s="1" customFormat="1" ht="15" customHeight="1">
      <c r="B215" s="381"/>
      <c r="C215" s="315"/>
      <c r="D215" s="315"/>
      <c r="E215" s="315"/>
      <c r="F215" s="338">
        <v>2</v>
      </c>
      <c r="G215" s="376"/>
      <c r="H215" s="367" t="s">
        <v>1011</v>
      </c>
      <c r="I215" s="367"/>
      <c r="J215" s="367"/>
      <c r="K215" s="382"/>
    </row>
    <row r="216" s="1" customFormat="1" ht="15" customHeight="1">
      <c r="B216" s="381"/>
      <c r="C216" s="315"/>
      <c r="D216" s="315"/>
      <c r="E216" s="315"/>
      <c r="F216" s="338">
        <v>3</v>
      </c>
      <c r="G216" s="376"/>
      <c r="H216" s="367" t="s">
        <v>1012</v>
      </c>
      <c r="I216" s="367"/>
      <c r="J216" s="367"/>
      <c r="K216" s="382"/>
    </row>
    <row r="217" s="1" customFormat="1" ht="15" customHeight="1">
      <c r="B217" s="381"/>
      <c r="C217" s="315"/>
      <c r="D217" s="315"/>
      <c r="E217" s="315"/>
      <c r="F217" s="338">
        <v>4</v>
      </c>
      <c r="G217" s="376"/>
      <c r="H217" s="367" t="s">
        <v>1013</v>
      </c>
      <c r="I217" s="367"/>
      <c r="J217" s="367"/>
      <c r="K217" s="382"/>
    </row>
    <row r="218" s="1" customFormat="1" ht="12.75" customHeight="1">
      <c r="B218" s="383"/>
      <c r="C218" s="384"/>
      <c r="D218" s="384"/>
      <c r="E218" s="384"/>
      <c r="F218" s="384"/>
      <c r="G218" s="384"/>
      <c r="H218" s="384"/>
      <c r="I218" s="384"/>
      <c r="J218" s="384"/>
      <c r="K218" s="38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VACKAR-NB\Ziva</dc:creator>
  <cp:lastModifiedBy>VACKAR-NB\Ziva</cp:lastModifiedBy>
  <dcterms:created xsi:type="dcterms:W3CDTF">2022-12-05T14:14:31Z</dcterms:created>
  <dcterms:modified xsi:type="dcterms:W3CDTF">2022-12-05T14:14:39Z</dcterms:modified>
</cp:coreProperties>
</file>